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GS Data Backup\My Documents\My Documents\Dogs\MADDogs\2022\May DD n AWI\AWI\"/>
    </mc:Choice>
  </mc:AlternateContent>
  <xr:revisionPtr revIDLastSave="0" documentId="13_ncr:1_{A445E68E-53AC-489B-BCB1-E462BFF26C09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Fee Distribution" sheetId="3" state="hidden" r:id="rId1"/>
    <sheet name="Open Overall" sheetId="4" r:id="rId2"/>
    <sheet name="Small Dog" sheetId="7" r:id="rId3"/>
    <sheet name="Open T&amp;C" sheetId="9" r:id="rId4"/>
    <sheet name="Inter T&amp;C" sheetId="10" r:id="rId5"/>
  </sheets>
  <definedNames>
    <definedName name="S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4" l="1"/>
  <c r="G14" i="4"/>
  <c r="G8" i="7" l="1"/>
  <c r="G7" i="7"/>
  <c r="G9" i="7"/>
  <c r="A3" i="10" l="1"/>
  <c r="A2" i="10"/>
  <c r="A3" i="9"/>
  <c r="A2" i="9"/>
  <c r="A3" i="7"/>
  <c r="A2" i="7"/>
  <c r="P8" i="7"/>
  <c r="P7" i="7"/>
  <c r="P9" i="7"/>
  <c r="G20" i="4"/>
  <c r="O21" i="4"/>
  <c r="H7" i="10" l="1"/>
  <c r="I7" i="10" s="1"/>
  <c r="H8" i="10"/>
  <c r="I8" i="10" s="1"/>
  <c r="G14" i="9"/>
  <c r="G13" i="9"/>
  <c r="G9" i="9"/>
  <c r="G23" i="9"/>
  <c r="Q8" i="7"/>
  <c r="R8" i="7" s="1"/>
  <c r="Q7" i="7"/>
  <c r="R7" i="7" s="1"/>
  <c r="Q9" i="7"/>
  <c r="R9" i="7" s="1"/>
  <c r="O18" i="4"/>
  <c r="G18" i="4"/>
  <c r="O15" i="4"/>
  <c r="G15" i="4"/>
  <c r="O13" i="4"/>
  <c r="G13" i="4"/>
  <c r="O12" i="4"/>
  <c r="G12" i="4"/>
  <c r="O14" i="4"/>
  <c r="O20" i="4"/>
  <c r="P20" i="4" s="1"/>
  <c r="O17" i="4"/>
  <c r="G17" i="4"/>
  <c r="O8" i="4"/>
  <c r="G8" i="4"/>
  <c r="G7" i="4"/>
  <c r="P7" i="4" s="1"/>
  <c r="G22" i="4"/>
  <c r="O19" i="4"/>
  <c r="G19" i="4"/>
  <c r="O16" i="4"/>
  <c r="G16" i="4"/>
  <c r="O11" i="4"/>
  <c r="G11" i="4"/>
  <c r="O10" i="4"/>
  <c r="G10" i="4"/>
  <c r="O9" i="4"/>
  <c r="G9" i="4"/>
  <c r="G21" i="4"/>
  <c r="P21" i="4" s="1"/>
  <c r="F9" i="3"/>
  <c r="E9" i="3"/>
  <c r="G9" i="3" s="1"/>
  <c r="E8" i="3"/>
  <c r="G8" i="3" s="1"/>
  <c r="E7" i="3"/>
  <c r="F7" i="3" s="1"/>
  <c r="G6" i="3"/>
  <c r="F6" i="3"/>
  <c r="E6" i="3"/>
  <c r="H5" i="3"/>
  <c r="E5" i="3"/>
  <c r="G5" i="3" s="1"/>
  <c r="E4" i="3"/>
  <c r="G4" i="3" s="1"/>
  <c r="P18" i="4" l="1"/>
  <c r="F4" i="3"/>
  <c r="G7" i="3"/>
  <c r="G10" i="3" s="1"/>
  <c r="F5" i="3"/>
  <c r="P17" i="4"/>
  <c r="P8" i="4"/>
  <c r="P19" i="4"/>
  <c r="G7" i="10"/>
  <c r="G26" i="9"/>
  <c r="P22" i="4"/>
  <c r="S9" i="7"/>
  <c r="H33" i="9"/>
  <c r="I33" i="9" s="1"/>
  <c r="H20" i="9"/>
  <c r="I20" i="9" s="1"/>
  <c r="H22" i="9"/>
  <c r="I22" i="9" s="1"/>
  <c r="H29" i="9"/>
  <c r="I29" i="9" s="1"/>
  <c r="H35" i="9"/>
  <c r="I35" i="9" s="1"/>
  <c r="H10" i="9"/>
  <c r="I10" i="9" s="1"/>
  <c r="H32" i="9"/>
  <c r="I32" i="9" s="1"/>
  <c r="H21" i="9"/>
  <c r="I21" i="9" s="1"/>
  <c r="H25" i="9"/>
  <c r="I25" i="9" s="1"/>
  <c r="H31" i="9"/>
  <c r="I31" i="9" s="1"/>
  <c r="H12" i="9"/>
  <c r="I12" i="9" s="1"/>
  <c r="H15" i="9"/>
  <c r="I15" i="9" s="1"/>
  <c r="H26" i="9"/>
  <c r="I26" i="9" s="1"/>
  <c r="H13" i="9"/>
  <c r="I13" i="9" s="1"/>
  <c r="H7" i="9"/>
  <c r="I7" i="9" s="1"/>
  <c r="H24" i="9"/>
  <c r="I24" i="9" s="1"/>
  <c r="H17" i="9"/>
  <c r="I17" i="9" s="1"/>
  <c r="H28" i="9"/>
  <c r="I28" i="9" s="1"/>
  <c r="H27" i="9"/>
  <c r="I27" i="9" s="1"/>
  <c r="H8" i="9"/>
  <c r="I8" i="9" s="1"/>
  <c r="H11" i="9"/>
  <c r="I11" i="9" s="1"/>
  <c r="H19" i="9"/>
  <c r="I19" i="9" s="1"/>
  <c r="H18" i="9"/>
  <c r="I18" i="9" s="1"/>
  <c r="H34" i="9"/>
  <c r="I34" i="9" s="1"/>
  <c r="H16" i="9"/>
  <c r="I16" i="9" s="1"/>
  <c r="H30" i="9"/>
  <c r="I30" i="9" s="1"/>
  <c r="H23" i="9"/>
  <c r="I23" i="9" s="1"/>
  <c r="H9" i="9"/>
  <c r="I9" i="9" s="1"/>
  <c r="H14" i="9"/>
  <c r="I14" i="9" s="1"/>
  <c r="P9" i="4"/>
  <c r="P10" i="4"/>
  <c r="P11" i="4"/>
  <c r="P16" i="4"/>
  <c r="S8" i="7"/>
  <c r="S7" i="7"/>
  <c r="G25" i="9"/>
  <c r="G31" i="9"/>
  <c r="G12" i="9"/>
  <c r="G15" i="9"/>
  <c r="G34" i="9"/>
  <c r="G16" i="9"/>
  <c r="G30" i="9"/>
  <c r="G33" i="9"/>
  <c r="G20" i="9"/>
  <c r="G22" i="9"/>
  <c r="G29" i="9"/>
  <c r="G35" i="9"/>
  <c r="G10" i="9"/>
  <c r="G32" i="9"/>
  <c r="G21" i="9"/>
  <c r="G24" i="9"/>
  <c r="G17" i="9"/>
  <c r="G28" i="9"/>
  <c r="G27" i="9"/>
  <c r="G8" i="9"/>
  <c r="G11" i="9"/>
  <c r="G19" i="9"/>
  <c r="G18" i="9"/>
  <c r="G8" i="10"/>
  <c r="G9" i="10"/>
  <c r="H9" i="10"/>
  <c r="I9" i="10" s="1"/>
  <c r="G7" i="9"/>
  <c r="P14" i="4"/>
  <c r="P12" i="4"/>
  <c r="P13" i="4"/>
  <c r="P15" i="4"/>
  <c r="F8" i="3"/>
  <c r="J7" i="10" l="1"/>
  <c r="Q15" i="4"/>
  <c r="Q18" i="4"/>
  <c r="Q13" i="4"/>
  <c r="Q12" i="4"/>
  <c r="Q14" i="4"/>
  <c r="Q8" i="4"/>
  <c r="Q11" i="4"/>
  <c r="Q20" i="4"/>
  <c r="Q7" i="4"/>
  <c r="Q19" i="4"/>
  <c r="Q17" i="4"/>
  <c r="Q16" i="4"/>
  <c r="Q10" i="4"/>
  <c r="Q9" i="4"/>
  <c r="Q21" i="4"/>
  <c r="J9" i="10"/>
  <c r="J8" i="10"/>
  <c r="J33" i="9"/>
  <c r="J9" i="9"/>
  <c r="J11" i="9"/>
  <c r="J13" i="9"/>
  <c r="J24" i="9"/>
  <c r="J26" i="9"/>
  <c r="J35" i="9"/>
  <c r="J19" i="9"/>
  <c r="J28" i="9"/>
  <c r="J10" i="9"/>
  <c r="J8" i="9"/>
  <c r="J22" i="9"/>
  <c r="J20" i="9"/>
  <c r="J32" i="9"/>
  <c r="J17" i="9"/>
  <c r="J18" i="9"/>
  <c r="J27" i="9"/>
  <c r="J25" i="9"/>
  <c r="J21" i="9"/>
  <c r="J7" i="9"/>
  <c r="J15" i="9"/>
  <c r="J16" i="9"/>
  <c r="J12" i="9"/>
  <c r="J34" i="9"/>
  <c r="J3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A5" authorId="0" shapeId="0" xr:uid="{00000000-0006-0000-0100-000001000000}">
      <text>
        <r>
          <rPr>
            <b/>
            <sz val="9"/>
            <color indexed="10"/>
            <rFont val="Tahoma"/>
            <family val="2"/>
          </rPr>
          <t xml:space="preserve">Tiebreakers-Use following in the order given from 1st FS Rnd:
</t>
        </r>
        <r>
          <rPr>
            <sz val="6"/>
            <color indexed="10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Catch Ratio, Team, Dog, Human, Overall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A5" authorId="0" shapeId="0" xr:uid="{00000000-0006-0000-0200-000001000000}">
      <text>
        <r>
          <rPr>
            <b/>
            <sz val="9"/>
            <color indexed="10"/>
            <rFont val="Tahoma"/>
            <family val="2"/>
          </rPr>
          <t xml:space="preserve">Tiebreakers-Use following in the order given from 1st FS Rnd:
</t>
        </r>
        <r>
          <rPr>
            <sz val="6"/>
            <color indexed="10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Catch Ratio, Team, Dog, Human, Overall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A5" authorId="0" shapeId="0" xr:uid="{00000000-0006-0000-0300-000001000000}">
      <text>
        <r>
          <rPr>
            <b/>
            <sz val="9"/>
            <color indexed="10"/>
            <rFont val="Tahoma"/>
            <family val="2"/>
          </rPr>
          <t xml:space="preserve">Tiebreakers-Use following in the order given:
</t>
        </r>
        <r>
          <rPr>
            <sz val="6"/>
            <color indexed="10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Highest scoring single rnd, Fewest throws to get highest rnd, One throw sudden death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A5" authorId="0" shapeId="0" xr:uid="{00000000-0006-0000-0400-000001000000}">
      <text>
        <r>
          <rPr>
            <b/>
            <sz val="9"/>
            <color indexed="10"/>
            <rFont val="Tahoma"/>
            <family val="2"/>
          </rPr>
          <t xml:space="preserve">Tiebreakers-Use following in the order given:
</t>
        </r>
        <r>
          <rPr>
            <sz val="6"/>
            <color indexed="10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Highest scoring single rnd, Fewest throws to get highest rnd, One throw sudden death</t>
        </r>
      </text>
    </comment>
  </commentList>
</comments>
</file>

<file path=xl/sharedStrings.xml><?xml version="1.0" encoding="utf-8"?>
<sst xmlns="http://schemas.openxmlformats.org/spreadsheetml/2006/main" count="205" uniqueCount="116">
  <si>
    <t>Joe Adams</t>
  </si>
  <si>
    <t>Gunner</t>
  </si>
  <si>
    <t>Jessie James</t>
  </si>
  <si>
    <t>Criss Brown</t>
  </si>
  <si>
    <t>Riot</t>
  </si>
  <si>
    <t>Bullet</t>
  </si>
  <si>
    <t>Archer</t>
  </si>
  <si>
    <t>Sara Carson</t>
  </si>
  <si>
    <t>Hawkeye</t>
  </si>
  <si>
    <t>Marvel</t>
  </si>
  <si>
    <t>Gordon Cheung</t>
  </si>
  <si>
    <t>Justice</t>
  </si>
  <si>
    <t>Vengeance</t>
  </si>
  <si>
    <t>Zula</t>
  </si>
  <si>
    <t>Midas</t>
  </si>
  <si>
    <t>Susan Deliberto</t>
  </si>
  <si>
    <t>Orbit</t>
  </si>
  <si>
    <t>Marie Greer</t>
  </si>
  <si>
    <t>Skal</t>
  </si>
  <si>
    <t>Bob Griggs</t>
  </si>
  <si>
    <t>Zappa</t>
  </si>
  <si>
    <t>Melanie Griggs</t>
  </si>
  <si>
    <t>Jett</t>
  </si>
  <si>
    <t>Dylan</t>
  </si>
  <si>
    <t>Teresa Hanula</t>
  </si>
  <si>
    <t>Leonard Lee</t>
  </si>
  <si>
    <t>Birgit Locklear</t>
  </si>
  <si>
    <t>Luna</t>
  </si>
  <si>
    <t>Pyro</t>
  </si>
  <si>
    <t>Jack McCauley</t>
  </si>
  <si>
    <t>Maverick</t>
  </si>
  <si>
    <t>Lauren Mackenzie</t>
  </si>
  <si>
    <t>Rexa</t>
  </si>
  <si>
    <t>Frank Montgomery</t>
  </si>
  <si>
    <t>Chicklet</t>
  </si>
  <si>
    <t>Bentley</t>
  </si>
  <si>
    <t>Bil Boy Blu</t>
  </si>
  <si>
    <t>Fly</t>
  </si>
  <si>
    <t>Kyle Prestel</t>
  </si>
  <si>
    <t>Jax</t>
  </si>
  <si>
    <t>Todd Queen</t>
  </si>
  <si>
    <t>Tanner</t>
  </si>
  <si>
    <t>Bonnie Scott</t>
  </si>
  <si>
    <t>Kiddo</t>
  </si>
  <si>
    <t>Mars</t>
  </si>
  <si>
    <t>Gabby Scott</t>
  </si>
  <si>
    <t>Taco</t>
  </si>
  <si>
    <t>Lori Siddons</t>
  </si>
  <si>
    <t>Rain</t>
  </si>
  <si>
    <t>James Tang</t>
  </si>
  <si>
    <t>Travis</t>
  </si>
  <si>
    <t>Morgan</t>
  </si>
  <si>
    <t>Angela Zeigler</t>
  </si>
  <si>
    <t>Sky</t>
  </si>
  <si>
    <t>Ceirra Zeigler</t>
  </si>
  <si>
    <t>Stacey</t>
  </si>
  <si>
    <t>Enter Total Competitors Below</t>
  </si>
  <si>
    <t>Distribution of Fees</t>
  </si>
  <si>
    <t>Type</t>
  </si>
  <si>
    <t>TOTAL Competitors by division</t>
  </si>
  <si>
    <t>Fees</t>
  </si>
  <si>
    <t>Divisions</t>
  </si>
  <si>
    <t>Total</t>
  </si>
  <si>
    <t>Host</t>
  </si>
  <si>
    <t>AWI</t>
  </si>
  <si>
    <t>Cash Jackpot (Open Toss &amp; Catch ONLY)</t>
  </si>
  <si>
    <t>INSERT NUMBERS BELOW</t>
  </si>
  <si>
    <t>DO NOT CHANGE</t>
  </si>
  <si>
    <t>Qualifying</t>
  </si>
  <si>
    <t>Open Overall</t>
  </si>
  <si>
    <t>Open Toss &amp; Catch</t>
  </si>
  <si>
    <t>Small Dog</t>
  </si>
  <si>
    <t>Non-Qualifying</t>
  </si>
  <si>
    <t>Freestyle Only</t>
  </si>
  <si>
    <t>Recreational Freestyle</t>
  </si>
  <si>
    <t>Recreational Toss &amp; Catch</t>
  </si>
  <si>
    <t>Total Due to AWI:</t>
  </si>
  <si>
    <t>Open Overall Division</t>
  </si>
  <si>
    <t>Name</t>
  </si>
  <si>
    <t>Dog Name</t>
  </si>
  <si>
    <t>Dog</t>
  </si>
  <si>
    <t>Human</t>
  </si>
  <si>
    <t>Team</t>
  </si>
  <si>
    <t>Overall</t>
  </si>
  <si>
    <t>FS1</t>
  </si>
  <si>
    <t>Catch %</t>
  </si>
  <si>
    <t>Toss &amp; Catch</t>
  </si>
  <si>
    <t>Dog 2</t>
  </si>
  <si>
    <t>Human 2</t>
  </si>
  <si>
    <t>Team 2</t>
  </si>
  <si>
    <t>Overall 2</t>
  </si>
  <si>
    <t>FS2</t>
  </si>
  <si>
    <t>TOT</t>
  </si>
  <si>
    <t>Catch % 2</t>
  </si>
  <si>
    <t>Open Toss and Catch Division (Cash prize at Qualifiers only)</t>
  </si>
  <si>
    <t>RD1</t>
  </si>
  <si>
    <t>RD2</t>
  </si>
  <si>
    <t>Intermediate Toss &amp; Catch Division</t>
  </si>
  <si>
    <t>Rank</t>
  </si>
  <si>
    <t>Small Dog Division</t>
  </si>
  <si>
    <t>Catches 2</t>
  </si>
  <si>
    <t>Misses 2</t>
  </si>
  <si>
    <t>Throws Rd1</t>
  </si>
  <si>
    <t>Throws Rd2</t>
  </si>
  <si>
    <t>Ashley Whippet Invitational Series Qualifier (Open Overall)</t>
  </si>
  <si>
    <r>
      <t xml:space="preserve">Ashley Whippet Invitational Series Qualifier (Small Dog </t>
    </r>
    <r>
      <rPr>
        <b/>
        <sz val="14"/>
        <rFont val="Verdana"/>
        <family val="2"/>
      </rPr>
      <t>)</t>
    </r>
  </si>
  <si>
    <t>Ashley Whippet Invitational (Open Toss and Catch)</t>
  </si>
  <si>
    <t>Ashley Whippet Invitational (Intermediate Toss &amp; Catch)</t>
  </si>
  <si>
    <t>Millersville, Maryland</t>
  </si>
  <si>
    <t>Max Rnd</t>
  </si>
  <si>
    <t>Max Rnd Throws</t>
  </si>
  <si>
    <t>Samantha Valle</t>
  </si>
  <si>
    <t>Valor</t>
  </si>
  <si>
    <t>_____Scratch_____</t>
  </si>
  <si>
    <t>Qs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</si>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</sst>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5" formatCode="&quot;$&quot;#,##0.00"/>
    <numFmt numFmtId="166" formatCode="0.0"/>
    <numFmt numFmtId="167" formatCode="0.0%"/>
    <numFmt numFmtId="168" formatCode="[$-409]mmmm\ d\,\ yyyy;@"/>
  </numFmts>
  <fonts count="19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rgb="FFFF0000"/>
      <name val="Verdana"/>
      <family val="2"/>
    </font>
    <font>
      <i/>
      <sz val="8"/>
      <name val="Verdana"/>
      <family val="2"/>
    </font>
    <font>
      <b/>
      <i/>
      <sz val="12"/>
      <color rgb="FF000000"/>
      <name val="Verdana"/>
      <family val="2"/>
    </font>
    <font>
      <b/>
      <sz val="14"/>
      <name val="Verdana"/>
      <family val="2"/>
    </font>
    <font>
      <b/>
      <sz val="14"/>
      <color rgb="FFFFFFFF"/>
      <name val="Verdana"/>
      <family val="2"/>
    </font>
    <font>
      <sz val="10"/>
      <color rgb="FF000000"/>
      <name val="Inconsolata"/>
    </font>
    <font>
      <sz val="10"/>
      <name val="Verdana"/>
      <family val="2"/>
    </font>
    <font>
      <b/>
      <sz val="9"/>
      <color indexed="10"/>
      <name val="Tahoma"/>
      <family val="2"/>
    </font>
    <font>
      <sz val="6"/>
      <color indexed="10"/>
      <name val="Tahoma"/>
      <family val="2"/>
    </font>
    <font>
      <b/>
      <sz val="12"/>
      <color rgb="FFC00000"/>
      <name val="Verdana"/>
      <family val="2"/>
    </font>
    <font>
      <b/>
      <sz val="14"/>
      <color rgb="FF000000"/>
      <name val="Inconsolata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3366FF"/>
        <bgColor rgb="FF3366FF"/>
      </patternFill>
    </fill>
    <fill>
      <patternFill patternType="solid">
        <fgColor rgb="FFDEEAF6"/>
        <bgColor rgb="FFDEEAF6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FF0000"/>
        <bgColor rgb="FFFF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/>
  </cellStyleXfs>
  <cellXfs count="140">
    <xf numFmtId="0" fontId="0" fillId="0" borderId="0" xfId="0" applyFont="1" applyAlignment="1"/>
    <xf numFmtId="0" fontId="4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0" borderId="2" xfId="1" applyFont="1" applyBorder="1"/>
    <xf numFmtId="0" fontId="5" fillId="0" borderId="2" xfId="1" applyFont="1" applyBorder="1" applyAlignment="1">
      <alignment horizontal="center"/>
    </xf>
    <xf numFmtId="0" fontId="3" fillId="0" borderId="0" xfId="1" applyFont="1" applyAlignment="1"/>
    <xf numFmtId="0" fontId="7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0" fontId="6" fillId="0" borderId="2" xfId="1" applyFont="1" applyBorder="1" applyAlignment="1" applyProtection="1">
      <protection locked="0"/>
    </xf>
    <xf numFmtId="165" fontId="6" fillId="0" borderId="2" xfId="1" applyNumberFormat="1" applyFont="1" applyBorder="1" applyAlignment="1"/>
    <xf numFmtId="0" fontId="6" fillId="0" borderId="2" xfId="1" applyFont="1" applyBorder="1" applyAlignment="1"/>
    <xf numFmtId="165" fontId="6" fillId="0" borderId="2" xfId="1" applyNumberFormat="1" applyFont="1" applyBorder="1"/>
    <xf numFmtId="165" fontId="6" fillId="4" borderId="2" xfId="1" applyNumberFormat="1" applyFont="1" applyFill="1" applyBorder="1"/>
    <xf numFmtId="165" fontId="6" fillId="5" borderId="2" xfId="1" applyNumberFormat="1" applyFont="1" applyFill="1" applyBorder="1"/>
    <xf numFmtId="165" fontId="6" fillId="5" borderId="0" xfId="1" applyNumberFormat="1" applyFont="1" applyFill="1" applyBorder="1"/>
    <xf numFmtId="165" fontId="6" fillId="0" borderId="3" xfId="1" applyNumberFormat="1" applyFont="1" applyBorder="1"/>
    <xf numFmtId="165" fontId="6" fillId="4" borderId="0" xfId="1" applyNumberFormat="1" applyFont="1" applyFill="1"/>
    <xf numFmtId="0" fontId="3" fillId="0" borderId="0" xfId="1" applyFont="1" applyAlignment="1"/>
    <xf numFmtId="165" fontId="6" fillId="2" borderId="0" xfId="1" applyNumberFormat="1" applyFont="1" applyFill="1"/>
    <xf numFmtId="0" fontId="6" fillId="0" borderId="0" xfId="1" applyFont="1"/>
    <xf numFmtId="0" fontId="3" fillId="0" borderId="0" xfId="1" applyFont="1" applyFill="1" applyAlignment="1"/>
    <xf numFmtId="0" fontId="2" fillId="0" borderId="9" xfId="1" applyFont="1" applyBorder="1"/>
    <xf numFmtId="0" fontId="2" fillId="0" borderId="10" xfId="1" applyFont="1" applyBorder="1"/>
    <xf numFmtId="0" fontId="7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6" fillId="8" borderId="8" xfId="1" applyFont="1" applyFill="1" applyBorder="1" applyAlignment="1">
      <alignment horizontal="left" vertical="center" wrapText="1"/>
    </xf>
    <xf numFmtId="166" fontId="6" fillId="8" borderId="8" xfId="1" applyNumberFormat="1" applyFont="1" applyFill="1" applyBorder="1" applyAlignment="1">
      <alignment horizontal="center" vertical="center" wrapText="1"/>
    </xf>
    <xf numFmtId="166" fontId="6" fillId="8" borderId="8" xfId="1" applyNumberFormat="1" applyFont="1" applyFill="1" applyBorder="1" applyAlignment="1">
      <alignment vertical="center" wrapText="1"/>
    </xf>
    <xf numFmtId="9" fontId="6" fillId="8" borderId="8" xfId="1" applyNumberFormat="1" applyFont="1" applyFill="1" applyBorder="1" applyAlignment="1">
      <alignment vertical="center" wrapText="1"/>
    </xf>
    <xf numFmtId="0" fontId="6" fillId="3" borderId="8" xfId="1" applyFont="1" applyFill="1" applyBorder="1" applyAlignment="1">
      <alignment horizontal="left" vertical="center" wrapText="1"/>
    </xf>
    <xf numFmtId="166" fontId="6" fillId="0" borderId="8" xfId="1" applyNumberFormat="1" applyFont="1" applyBorder="1" applyAlignment="1">
      <alignment horizontal="center" vertical="center" wrapText="1"/>
    </xf>
    <xf numFmtId="166" fontId="6" fillId="0" borderId="8" xfId="1" applyNumberFormat="1" applyFont="1" applyBorder="1" applyAlignment="1">
      <alignment vertical="center" wrapText="1"/>
    </xf>
    <xf numFmtId="9" fontId="6" fillId="0" borderId="8" xfId="1" applyNumberFormat="1" applyFont="1" applyBorder="1" applyAlignment="1">
      <alignment vertical="center" wrapText="1"/>
    </xf>
    <xf numFmtId="166" fontId="7" fillId="8" borderId="6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/>
    <xf numFmtId="0" fontId="7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6" fillId="8" borderId="8" xfId="1" applyFont="1" applyFill="1" applyBorder="1" applyAlignment="1">
      <alignment vertical="center" wrapText="1"/>
    </xf>
    <xf numFmtId="0" fontId="6" fillId="3" borderId="8" xfId="1" applyFont="1" applyFill="1" applyBorder="1" applyAlignment="1">
      <alignment vertical="center" wrapText="1"/>
    </xf>
    <xf numFmtId="0" fontId="3" fillId="3" borderId="8" xfId="1" applyFont="1" applyFill="1" applyBorder="1" applyAlignment="1">
      <alignment horizontal="left" vertical="center"/>
    </xf>
    <xf numFmtId="0" fontId="6" fillId="0" borderId="8" xfId="1" applyFont="1" applyBorder="1" applyAlignment="1">
      <alignment vertical="center" wrapText="1"/>
    </xf>
    <xf numFmtId="0" fontId="12" fillId="0" borderId="0" xfId="1" applyFont="1" applyFill="1" applyBorder="1" applyAlignment="1">
      <alignment horizontal="centerContinuous" vertical="center"/>
    </xf>
    <xf numFmtId="166" fontId="6" fillId="8" borderId="14" xfId="1" applyNumberFormat="1" applyFont="1" applyFill="1" applyBorder="1" applyAlignment="1">
      <alignment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12" fillId="10" borderId="3" xfId="1" applyFont="1" applyFill="1" applyBorder="1" applyAlignment="1">
      <alignment horizontal="centerContinuous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166" fontId="7" fillId="0" borderId="8" xfId="1" applyNumberFormat="1" applyFont="1" applyBorder="1" applyAlignment="1">
      <alignment vertical="center" wrapText="1"/>
    </xf>
    <xf numFmtId="166" fontId="7" fillId="8" borderId="8" xfId="1" applyNumberFormat="1" applyFont="1" applyFill="1" applyBorder="1" applyAlignment="1">
      <alignment vertical="center" wrapText="1"/>
    </xf>
    <xf numFmtId="0" fontId="6" fillId="8" borderId="13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1" fontId="6" fillId="8" borderId="13" xfId="1" applyNumberFormat="1" applyFont="1" applyFill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166" fontId="6" fillId="8" borderId="8" xfId="1" applyNumberFormat="1" applyFont="1" applyFill="1" applyBorder="1" applyAlignment="1">
      <alignment vertical="center"/>
    </xf>
    <xf numFmtId="166" fontId="6" fillId="0" borderId="8" xfId="1" applyNumberFormat="1" applyFont="1" applyBorder="1" applyAlignment="1">
      <alignment vertical="center"/>
    </xf>
    <xf numFmtId="166" fontId="6" fillId="8" borderId="3" xfId="1" applyNumberFormat="1" applyFont="1" applyFill="1" applyBorder="1" applyAlignment="1">
      <alignment vertical="center"/>
    </xf>
    <xf numFmtId="166" fontId="7" fillId="8" borderId="6" xfId="1" applyNumberFormat="1" applyFont="1" applyFill="1" applyBorder="1" applyAlignment="1">
      <alignment vertical="center"/>
    </xf>
    <xf numFmtId="166" fontId="7" fillId="0" borderId="6" xfId="1" applyNumberFormat="1" applyFont="1" applyBorder="1" applyAlignment="1">
      <alignment vertical="center"/>
    </xf>
    <xf numFmtId="166" fontId="7" fillId="8" borderId="2" xfId="1" applyNumberFormat="1" applyFont="1" applyFill="1" applyBorder="1" applyAlignment="1">
      <alignment vertical="center"/>
    </xf>
    <xf numFmtId="0" fontId="12" fillId="7" borderId="14" xfId="1" applyFont="1" applyFill="1" applyBorder="1" applyAlignment="1">
      <alignment horizontal="centerContinuous" vertical="center"/>
    </xf>
    <xf numFmtId="0" fontId="11" fillId="0" borderId="0" xfId="1" applyFont="1" applyBorder="1" applyAlignment="1">
      <alignment horizontal="centerContinuous" vertical="center" wrapText="1"/>
    </xf>
    <xf numFmtId="0" fontId="2" fillId="0" borderId="0" xfId="1" applyFont="1" applyBorder="1" applyAlignment="1">
      <alignment horizontal="centerContinuous"/>
    </xf>
    <xf numFmtId="0" fontId="12" fillId="10" borderId="16" xfId="1" applyFont="1" applyFill="1" applyBorder="1" applyAlignment="1">
      <alignment horizontal="centerContinuous" vertical="center" wrapText="1"/>
    </xf>
    <xf numFmtId="168" fontId="11" fillId="0" borderId="0" xfId="1" applyNumberFormat="1" applyFont="1" applyBorder="1" applyAlignment="1">
      <alignment horizontal="centerContinuous" vertical="center" wrapText="1"/>
    </xf>
    <xf numFmtId="0" fontId="3" fillId="0" borderId="0" xfId="1" applyFont="1" applyAlignment="1"/>
    <xf numFmtId="0" fontId="2" fillId="0" borderId="9" xfId="1" applyFont="1" applyBorder="1"/>
    <xf numFmtId="0" fontId="2" fillId="0" borderId="10" xfId="1" applyFont="1" applyBorder="1"/>
    <xf numFmtId="0" fontId="14" fillId="0" borderId="0" xfId="1" applyFont="1" applyAlignment="1"/>
    <xf numFmtId="6" fontId="3" fillId="0" borderId="0" xfId="1" applyNumberFormat="1" applyFont="1" applyAlignment="1"/>
    <xf numFmtId="166" fontId="6" fillId="8" borderId="6" xfId="1" applyNumberFormat="1" applyFont="1" applyFill="1" applyBorder="1" applyAlignment="1">
      <alignment vertical="center"/>
    </xf>
    <xf numFmtId="166" fontId="7" fillId="8" borderId="8" xfId="1" applyNumberFormat="1" applyFont="1" applyFill="1" applyBorder="1" applyAlignment="1">
      <alignment vertical="center"/>
    </xf>
    <xf numFmtId="166" fontId="6" fillId="0" borderId="6" xfId="1" applyNumberFormat="1" applyFont="1" applyBorder="1" applyAlignment="1">
      <alignment vertical="center"/>
    </xf>
    <xf numFmtId="166" fontId="6" fillId="8" borderId="2" xfId="1" applyNumberFormat="1" applyFont="1" applyFill="1" applyBorder="1" applyAlignment="1">
      <alignment vertical="center"/>
    </xf>
    <xf numFmtId="1" fontId="6" fillId="8" borderId="8" xfId="1" applyNumberFormat="1" applyFont="1" applyFill="1" applyBorder="1" applyAlignment="1">
      <alignment vertical="center"/>
    </xf>
    <xf numFmtId="1" fontId="6" fillId="0" borderId="8" xfId="1" applyNumberFormat="1" applyFont="1" applyBorder="1" applyAlignment="1">
      <alignment vertical="center"/>
    </xf>
    <xf numFmtId="1" fontId="6" fillId="8" borderId="3" xfId="1" applyNumberFormat="1" applyFont="1" applyFill="1" applyBorder="1" applyAlignment="1">
      <alignment vertical="center"/>
    </xf>
    <xf numFmtId="1" fontId="6" fillId="8" borderId="13" xfId="1" applyNumberFormat="1" applyFont="1" applyFill="1" applyBorder="1" applyAlignment="1">
      <alignment horizontal="center" vertical="center"/>
    </xf>
    <xf numFmtId="1" fontId="6" fillId="0" borderId="13" xfId="1" applyNumberFormat="1" applyFont="1" applyBorder="1" applyAlignment="1">
      <alignment horizontal="center" vertical="center"/>
    </xf>
    <xf numFmtId="0" fontId="12" fillId="10" borderId="14" xfId="1" applyFont="1" applyFill="1" applyBorder="1" applyAlignment="1">
      <alignment horizontal="centerContinuous" vertical="center" wrapText="1"/>
    </xf>
    <xf numFmtId="0" fontId="2" fillId="0" borderId="0" xfId="1" applyFont="1" applyBorder="1"/>
    <xf numFmtId="166" fontId="6" fillId="8" borderId="1" xfId="1" applyNumberFormat="1" applyFont="1" applyFill="1" applyBorder="1" applyAlignment="1">
      <alignment vertical="center"/>
    </xf>
    <xf numFmtId="1" fontId="6" fillId="8" borderId="14" xfId="1" applyNumberFormat="1" applyFont="1" applyFill="1" applyBorder="1" applyAlignment="1">
      <alignment vertical="center"/>
    </xf>
    <xf numFmtId="1" fontId="6" fillId="8" borderId="1" xfId="1" applyNumberFormat="1" applyFont="1" applyFill="1" applyBorder="1" applyAlignment="1">
      <alignment horizontal="center" vertical="center"/>
    </xf>
    <xf numFmtId="166" fontId="7" fillId="0" borderId="13" xfId="1" applyNumberFormat="1" applyFont="1" applyBorder="1" applyAlignment="1">
      <alignment vertical="center" wrapText="1"/>
    </xf>
    <xf numFmtId="166" fontId="7" fillId="8" borderId="13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/>
    <xf numFmtId="166" fontId="6" fillId="0" borderId="14" xfId="1" applyNumberFormat="1" applyFont="1" applyBorder="1" applyAlignment="1">
      <alignment vertical="center" wrapText="1"/>
    </xf>
    <xf numFmtId="166" fontId="6" fillId="0" borderId="13" xfId="1" applyNumberFormat="1" applyFont="1" applyBorder="1" applyAlignment="1">
      <alignment vertical="center" wrapText="1"/>
    </xf>
    <xf numFmtId="166" fontId="6" fillId="8" borderId="13" xfId="1" applyNumberFormat="1" applyFont="1" applyFill="1" applyBorder="1" applyAlignment="1">
      <alignment vertical="center" wrapText="1"/>
    </xf>
    <xf numFmtId="167" fontId="6" fillId="0" borderId="8" xfId="1" applyNumberFormat="1" applyFont="1" applyBorder="1" applyAlignment="1">
      <alignment vertical="center" wrapText="1"/>
    </xf>
    <xf numFmtId="167" fontId="6" fillId="8" borderId="8" xfId="1" applyNumberFormat="1" applyFont="1" applyFill="1" applyBorder="1" applyAlignment="1">
      <alignment vertical="center" wrapText="1"/>
    </xf>
    <xf numFmtId="167" fontId="6" fillId="8" borderId="14" xfId="1" applyNumberFormat="1" applyFont="1" applyFill="1" applyBorder="1" applyAlignment="1">
      <alignment vertical="center" wrapText="1"/>
    </xf>
    <xf numFmtId="0" fontId="6" fillId="8" borderId="11" xfId="1" applyFont="1" applyFill="1" applyBorder="1" applyAlignment="1">
      <alignment horizontal="center" vertical="center" wrapText="1"/>
    </xf>
    <xf numFmtId="167" fontId="6" fillId="0" borderId="13" xfId="1" applyNumberFormat="1" applyFont="1" applyBorder="1" applyAlignment="1">
      <alignment vertical="center" wrapText="1"/>
    </xf>
    <xf numFmtId="166" fontId="6" fillId="0" borderId="9" xfId="1" applyNumberFormat="1" applyFont="1" applyBorder="1" applyAlignment="1">
      <alignment horizontal="center" vertical="center" wrapText="1"/>
    </xf>
    <xf numFmtId="166" fontId="6" fillId="8" borderId="9" xfId="1" applyNumberFormat="1" applyFont="1" applyFill="1" applyBorder="1" applyAlignment="1">
      <alignment horizontal="center" vertical="center" wrapText="1"/>
    </xf>
    <xf numFmtId="167" fontId="6" fillId="0" borderId="14" xfId="1" applyNumberFormat="1" applyFont="1" applyBorder="1" applyAlignment="1">
      <alignment vertical="center" wrapText="1"/>
    </xf>
    <xf numFmtId="167" fontId="6" fillId="8" borderId="13" xfId="1" applyNumberFormat="1" applyFont="1" applyFill="1" applyBorder="1" applyAlignment="1">
      <alignment vertical="center" wrapText="1"/>
    </xf>
    <xf numFmtId="0" fontId="6" fillId="8" borderId="13" xfId="1" applyFont="1" applyFill="1" applyBorder="1" applyAlignment="1">
      <alignment horizontal="left" vertical="center" wrapText="1"/>
    </xf>
    <xf numFmtId="166" fontId="6" fillId="8" borderId="13" xfId="1" applyNumberFormat="1" applyFont="1" applyFill="1" applyBorder="1" applyAlignment="1">
      <alignment horizontal="center" vertical="center" wrapText="1"/>
    </xf>
    <xf numFmtId="9" fontId="6" fillId="8" borderId="13" xfId="1" applyNumberFormat="1" applyFont="1" applyFill="1" applyBorder="1" applyAlignment="1">
      <alignment vertical="center" wrapText="1"/>
    </xf>
    <xf numFmtId="0" fontId="6" fillId="3" borderId="14" xfId="1" applyFont="1" applyFill="1" applyBorder="1" applyAlignment="1">
      <alignment horizontal="left" vertical="center" wrapText="1"/>
    </xf>
    <xf numFmtId="166" fontId="6" fillId="0" borderId="14" xfId="1" applyNumberFormat="1" applyFont="1" applyBorder="1" applyAlignment="1">
      <alignment horizontal="center" vertical="center" wrapText="1"/>
    </xf>
    <xf numFmtId="166" fontId="6" fillId="0" borderId="0" xfId="1" applyNumberFormat="1" applyFont="1" applyBorder="1" applyAlignment="1">
      <alignment horizontal="center" vertical="center" wrapText="1"/>
    </xf>
    <xf numFmtId="166" fontId="17" fillId="8" borderId="13" xfId="1" applyNumberFormat="1" applyFont="1" applyFill="1" applyBorder="1" applyAlignment="1">
      <alignment horizontal="centerContinuous" vertical="center" wrapText="1"/>
    </xf>
    <xf numFmtId="166" fontId="6" fillId="8" borderId="13" xfId="1" applyNumberFormat="1" applyFont="1" applyFill="1" applyBorder="1" applyAlignment="1">
      <alignment horizontal="centerContinuous" vertical="center" wrapText="1"/>
    </xf>
    <xf numFmtId="167" fontId="6" fillId="8" borderId="13" xfId="1" applyNumberFormat="1" applyFont="1" applyFill="1" applyBorder="1" applyAlignment="1">
      <alignment horizontal="centerContinuous" vertical="center" wrapText="1"/>
    </xf>
    <xf numFmtId="166" fontId="7" fillId="0" borderId="14" xfId="1" applyNumberFormat="1" applyFont="1" applyBorder="1" applyAlignment="1">
      <alignment vertical="center" wrapText="1"/>
    </xf>
    <xf numFmtId="166" fontId="7" fillId="9" borderId="8" xfId="1" applyNumberFormat="1" applyFont="1" applyFill="1" applyBorder="1" applyAlignment="1">
      <alignment vertical="center" wrapText="1"/>
    </xf>
    <xf numFmtId="166" fontId="7" fillId="8" borderId="11" xfId="1" applyNumberFormat="1" applyFont="1" applyFill="1" applyBorder="1" applyAlignment="1">
      <alignment vertical="center" wrapText="1"/>
    </xf>
    <xf numFmtId="166" fontId="7" fillId="9" borderId="13" xfId="1" applyNumberFormat="1" applyFont="1" applyFill="1" applyBorder="1" applyAlignment="1">
      <alignment vertical="center" wrapText="1"/>
    </xf>
    <xf numFmtId="1" fontId="6" fillId="8" borderId="11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vertical="center" wrapText="1"/>
    </xf>
    <xf numFmtId="0" fontId="3" fillId="3" borderId="3" xfId="1" applyFont="1" applyFill="1" applyBorder="1" applyAlignment="1">
      <alignment horizontal="left" vertical="center"/>
    </xf>
    <xf numFmtId="0" fontId="6" fillId="8" borderId="3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vertical="center" wrapText="1"/>
    </xf>
    <xf numFmtId="166" fontId="6" fillId="0" borderId="3" xfId="1" applyNumberFormat="1" applyFont="1" applyBorder="1" applyAlignment="1">
      <alignment vertical="center"/>
    </xf>
    <xf numFmtId="1" fontId="6" fillId="0" borderId="3" xfId="1" applyNumberFormat="1" applyFont="1" applyBorder="1" applyAlignment="1">
      <alignment vertical="center"/>
    </xf>
    <xf numFmtId="166" fontId="7" fillId="0" borderId="2" xfId="1" applyNumberFormat="1" applyFont="1" applyBorder="1" applyAlignment="1">
      <alignment vertical="center"/>
    </xf>
    <xf numFmtId="166" fontId="6" fillId="8" borderId="17" xfId="1" applyNumberFormat="1" applyFont="1" applyFill="1" applyBorder="1" applyAlignment="1">
      <alignment vertical="center"/>
    </xf>
    <xf numFmtId="166" fontId="6" fillId="0" borderId="2" xfId="1" applyNumberFormat="1" applyFont="1" applyBorder="1" applyAlignment="1">
      <alignment vertical="center"/>
    </xf>
    <xf numFmtId="0" fontId="6" fillId="3" borderId="13" xfId="1" applyFont="1" applyFill="1" applyBorder="1" applyAlignment="1">
      <alignment vertical="center" wrapText="1"/>
    </xf>
    <xf numFmtId="166" fontId="6" fillId="0" borderId="13" xfId="1" applyNumberFormat="1" applyFont="1" applyBorder="1" applyAlignment="1">
      <alignment vertical="center"/>
    </xf>
    <xf numFmtId="1" fontId="6" fillId="0" borderId="13" xfId="1" applyNumberFormat="1" applyFont="1" applyBorder="1" applyAlignment="1">
      <alignment vertical="center"/>
    </xf>
    <xf numFmtId="1" fontId="6" fillId="8" borderId="11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 wrapText="1"/>
    </xf>
    <xf numFmtId="166" fontId="13" fillId="0" borderId="12" xfId="1" applyNumberFormat="1" applyFont="1" applyFill="1" applyBorder="1" applyAlignment="1"/>
    <xf numFmtId="166" fontId="18" fillId="0" borderId="13" xfId="1" applyNumberFormat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2" fillId="0" borderId="4" xfId="1" applyFont="1" applyBorder="1"/>
    <xf numFmtId="0" fontId="2" fillId="0" borderId="5" xfId="1" applyFont="1" applyBorder="1"/>
    <xf numFmtId="0" fontId="4" fillId="4" borderId="6" xfId="1" applyFont="1" applyFill="1" applyBorder="1" applyAlignment="1">
      <alignment horizontal="center" vertical="center" wrapText="1"/>
    </xf>
    <xf numFmtId="0" fontId="2" fillId="0" borderId="7" xfId="1" applyFont="1" applyBorder="1"/>
    <xf numFmtId="0" fontId="8" fillId="2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right"/>
    </xf>
    <xf numFmtId="0" fontId="3" fillId="0" borderId="0" xfId="1" applyFont="1" applyAlignment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31"/>
  <sheetViews>
    <sheetView workbookViewId="0">
      <selection activeCell="D28" sqref="D28"/>
    </sheetView>
  </sheetViews>
  <sheetFormatPr defaultColWidth="14.44140625" defaultRowHeight="15" customHeight="1" x14ac:dyDescent="0.25"/>
  <cols>
    <col min="1" max="1" width="12.33203125" style="5" customWidth="1"/>
    <col min="2" max="2" width="31.44140625" style="5" customWidth="1"/>
    <col min="3" max="3" width="11" style="5" customWidth="1"/>
    <col min="4" max="4" width="25.44140625" style="5" customWidth="1"/>
    <col min="5" max="7" width="13.44140625" style="5" customWidth="1"/>
    <col min="8" max="8" width="18.44140625" style="5" customWidth="1"/>
    <col min="9" max="16384" width="14.44140625" style="5"/>
  </cols>
  <sheetData>
    <row r="1" spans="1:8" ht="15.75" customHeight="1" x14ac:dyDescent="0.25">
      <c r="A1" s="1"/>
      <c r="B1" s="2" t="s">
        <v>56</v>
      </c>
      <c r="C1" s="3"/>
      <c r="D1" s="3"/>
      <c r="E1" s="4"/>
      <c r="F1" s="132" t="s">
        <v>57</v>
      </c>
      <c r="G1" s="133"/>
      <c r="H1" s="134"/>
    </row>
    <row r="2" spans="1:8" ht="57.75" customHeight="1" x14ac:dyDescent="0.25">
      <c r="A2" s="135" t="s">
        <v>58</v>
      </c>
      <c r="B2" s="6" t="s">
        <v>59</v>
      </c>
      <c r="C2" s="7" t="s">
        <v>60</v>
      </c>
      <c r="D2" s="7" t="s">
        <v>61</v>
      </c>
      <c r="E2" s="7" t="s">
        <v>62</v>
      </c>
      <c r="F2" s="7" t="s">
        <v>63</v>
      </c>
      <c r="G2" s="7" t="s">
        <v>64</v>
      </c>
      <c r="H2" s="8" t="s">
        <v>65</v>
      </c>
    </row>
    <row r="3" spans="1:8" ht="19.5" customHeight="1" x14ac:dyDescent="0.25">
      <c r="A3" s="136"/>
      <c r="B3" s="9" t="s">
        <v>66</v>
      </c>
      <c r="C3" s="137" t="s">
        <v>67</v>
      </c>
      <c r="D3" s="133"/>
      <c r="E3" s="133"/>
      <c r="F3" s="133"/>
      <c r="G3" s="133"/>
      <c r="H3" s="134"/>
    </row>
    <row r="4" spans="1:8" ht="15.75" customHeight="1" x14ac:dyDescent="0.25">
      <c r="A4" s="10" t="s">
        <v>68</v>
      </c>
      <c r="B4" s="11"/>
      <c r="C4" s="12">
        <v>20</v>
      </c>
      <c r="D4" s="13" t="s">
        <v>69</v>
      </c>
      <c r="E4" s="14">
        <f t="shared" ref="E4:E9" si="0">SUM(B4*C4)</f>
        <v>0</v>
      </c>
      <c r="F4" s="14">
        <f>SUM(E4*0.5)</f>
        <v>0</v>
      </c>
      <c r="G4" s="14">
        <f>SUM(E4*0.5)</f>
        <v>0</v>
      </c>
      <c r="H4" s="15"/>
    </row>
    <row r="5" spans="1:8" ht="15.75" customHeight="1" x14ac:dyDescent="0.25">
      <c r="A5" s="10" t="s">
        <v>68</v>
      </c>
      <c r="B5" s="11"/>
      <c r="C5" s="12">
        <v>20</v>
      </c>
      <c r="D5" s="13" t="s">
        <v>70</v>
      </c>
      <c r="E5" s="14">
        <f t="shared" si="0"/>
        <v>0</v>
      </c>
      <c r="F5" s="14">
        <f>SUM(E5*0.25)</f>
        <v>0</v>
      </c>
      <c r="G5" s="14">
        <f>SUM(E5*0.4)</f>
        <v>0</v>
      </c>
      <c r="H5" s="16">
        <f>SUM(E5*0.35)</f>
        <v>0</v>
      </c>
    </row>
    <row r="6" spans="1:8" ht="15.75" customHeight="1" x14ac:dyDescent="0.25">
      <c r="A6" s="10" t="s">
        <v>68</v>
      </c>
      <c r="B6" s="11"/>
      <c r="C6" s="12">
        <v>20</v>
      </c>
      <c r="D6" s="13" t="s">
        <v>71</v>
      </c>
      <c r="E6" s="14">
        <f t="shared" si="0"/>
        <v>0</v>
      </c>
      <c r="F6" s="14">
        <f>SUM(E6*0.5)</f>
        <v>0</v>
      </c>
      <c r="G6" s="14">
        <f>SUM(E6*0.5)</f>
        <v>0</v>
      </c>
      <c r="H6" s="17"/>
    </row>
    <row r="7" spans="1:8" ht="15.75" customHeight="1" x14ac:dyDescent="0.25">
      <c r="A7" s="10" t="s">
        <v>72</v>
      </c>
      <c r="B7" s="11"/>
      <c r="C7" s="12">
        <v>20</v>
      </c>
      <c r="D7" s="13" t="s">
        <v>73</v>
      </c>
      <c r="E7" s="14">
        <f t="shared" si="0"/>
        <v>0</v>
      </c>
      <c r="F7" s="14">
        <f>SUM(E7*0.5)</f>
        <v>0</v>
      </c>
      <c r="G7" s="18">
        <f>SUM(E7*0.5)</f>
        <v>0</v>
      </c>
      <c r="H7" s="19"/>
    </row>
    <row r="8" spans="1:8" ht="15.75" customHeight="1" x14ac:dyDescent="0.25">
      <c r="A8" s="10" t="s">
        <v>72</v>
      </c>
      <c r="B8" s="11"/>
      <c r="C8" s="12">
        <v>15</v>
      </c>
      <c r="D8" s="13" t="s">
        <v>74</v>
      </c>
      <c r="E8" s="14">
        <f t="shared" si="0"/>
        <v>0</v>
      </c>
      <c r="F8" s="14">
        <f t="shared" ref="F8:F9" si="1">SUM(E8*0.333333333333)</f>
        <v>0</v>
      </c>
      <c r="G8" s="18">
        <f t="shared" ref="G8:G9" si="2">SUM(E8*0.6666666666667)</f>
        <v>0</v>
      </c>
      <c r="H8" s="19"/>
    </row>
    <row r="9" spans="1:8" ht="15.75" customHeight="1" x14ac:dyDescent="0.25">
      <c r="A9" s="10" t="s">
        <v>72</v>
      </c>
      <c r="B9" s="11"/>
      <c r="C9" s="12">
        <v>15</v>
      </c>
      <c r="D9" s="13" t="s">
        <v>75</v>
      </c>
      <c r="E9" s="14">
        <f t="shared" si="0"/>
        <v>0</v>
      </c>
      <c r="F9" s="14">
        <f t="shared" si="1"/>
        <v>0</v>
      </c>
      <c r="G9" s="18">
        <f t="shared" si="2"/>
        <v>0</v>
      </c>
      <c r="H9" s="19"/>
    </row>
    <row r="10" spans="1:8" ht="15.75" customHeight="1" x14ac:dyDescent="0.3">
      <c r="A10" s="138" t="s">
        <v>76</v>
      </c>
      <c r="B10" s="139"/>
      <c r="C10" s="139"/>
      <c r="D10" s="139"/>
      <c r="E10" s="139"/>
      <c r="F10" s="139"/>
      <c r="G10" s="21">
        <f>SUM(G4:G9)</f>
        <v>0</v>
      </c>
      <c r="H10" s="22"/>
    </row>
    <row r="31" spans="3:3" ht="15" customHeight="1" x14ac:dyDescent="0.25">
      <c r="C31" s="23"/>
    </row>
  </sheetData>
  <mergeCells count="4">
    <mergeCell ref="F1:H1"/>
    <mergeCell ref="A2:A3"/>
    <mergeCell ref="C3:H3"/>
    <mergeCell ref="A10:F10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6FF"/>
  </sheetPr>
  <dimension ref="A1:S899"/>
  <sheetViews>
    <sheetView tabSelected="1" topLeftCell="A4" workbookViewId="0">
      <pane xSplit="3" ySplit="3" topLeftCell="D7" activePane="bottomRight" state="frozen"/>
      <selection activeCell="A4" sqref="A4"/>
      <selection pane="topRight" activeCell="D4" sqref="D4"/>
      <selection pane="bottomLeft" activeCell="A7" sqref="A7"/>
      <selection pane="bottomRight" activeCell="D7" sqref="D7"/>
    </sheetView>
  </sheetViews>
  <sheetFormatPr defaultColWidth="14.44140625" defaultRowHeight="15" customHeight="1" x14ac:dyDescent="0.25"/>
  <cols>
    <col min="1" max="1" width="18.109375" style="5" bestFit="1" customWidth="1"/>
    <col min="2" max="2" width="12.44140625" style="5" bestFit="1" customWidth="1"/>
    <col min="3" max="3" width="5.21875" style="5" bestFit="1" customWidth="1"/>
    <col min="4" max="4" width="8.44140625" style="5" bestFit="1" customWidth="1"/>
    <col min="5" max="5" width="6.77734375" style="5" bestFit="1" customWidth="1"/>
    <col min="6" max="6" width="8.44140625" style="5" bestFit="1" customWidth="1"/>
    <col min="7" max="7" width="5.33203125" style="5" bestFit="1" customWidth="1"/>
    <col min="8" max="8" width="10" style="5" bestFit="1" customWidth="1"/>
    <col min="9" max="9" width="14.88671875" style="5" bestFit="1" customWidth="1"/>
    <col min="10" max="10" width="7.21875" style="5" bestFit="1" customWidth="1"/>
    <col min="11" max="11" width="10.44140625" style="5" bestFit="1" customWidth="1"/>
    <col min="12" max="12" width="8.77734375" style="5" bestFit="1" customWidth="1"/>
    <col min="13" max="13" width="10.44140625" style="5" bestFit="1" customWidth="1"/>
    <col min="14" max="14" width="10" style="5" bestFit="1" customWidth="1"/>
    <col min="15" max="15" width="5.33203125" style="5" bestFit="1" customWidth="1"/>
    <col min="16" max="16" width="5.6640625" style="5" bestFit="1" customWidth="1"/>
    <col min="17" max="17" width="6.21875" style="5" bestFit="1" customWidth="1"/>
    <col min="18" max="18" width="3.6640625" style="5" bestFit="1" customWidth="1"/>
    <col min="19" max="19" width="3.33203125" style="37" bestFit="1" customWidth="1"/>
    <col min="20" max="24" width="10.6640625" style="5" customWidth="1"/>
    <col min="25" max="16384" width="14.44140625" style="5"/>
  </cols>
  <sheetData>
    <row r="1" spans="1:19" ht="17.399999999999999" x14ac:dyDescent="0.25">
      <c r="A1" s="64" t="s">
        <v>104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29"/>
    </row>
    <row r="2" spans="1:19" s="20" customFormat="1" ht="17.399999999999999" x14ac:dyDescent="0.25">
      <c r="A2" s="64" t="s">
        <v>108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129"/>
    </row>
    <row r="3" spans="1:19" s="20" customFormat="1" ht="17.399999999999999" x14ac:dyDescent="0.25">
      <c r="A3" s="67">
        <v>44689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29"/>
    </row>
    <row r="4" spans="1:19" ht="25.5" customHeight="1" x14ac:dyDescent="0.25">
      <c r="A4" s="63" t="s">
        <v>77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89"/>
    </row>
    <row r="5" spans="1:19" s="20" customFormat="1" ht="25.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S5" s="89"/>
    </row>
    <row r="6" spans="1:19" ht="24" customHeight="1" x14ac:dyDescent="0.25">
      <c r="A6" s="46" t="s">
        <v>78</v>
      </c>
      <c r="B6" s="46" t="s">
        <v>79</v>
      </c>
      <c r="C6" s="46" t="s">
        <v>80</v>
      </c>
      <c r="D6" s="46" t="s">
        <v>81</v>
      </c>
      <c r="E6" s="46" t="s">
        <v>82</v>
      </c>
      <c r="F6" s="47" t="s">
        <v>83</v>
      </c>
      <c r="G6" s="46" t="s">
        <v>84</v>
      </c>
      <c r="H6" s="47" t="s">
        <v>85</v>
      </c>
      <c r="I6" s="46" t="s">
        <v>86</v>
      </c>
      <c r="J6" s="46" t="s">
        <v>87</v>
      </c>
      <c r="K6" s="46" t="s">
        <v>88</v>
      </c>
      <c r="L6" s="46" t="s">
        <v>89</v>
      </c>
      <c r="M6" s="47" t="s">
        <v>90</v>
      </c>
      <c r="N6" s="47" t="s">
        <v>85</v>
      </c>
      <c r="O6" s="46" t="s">
        <v>91</v>
      </c>
      <c r="P6" s="50" t="s">
        <v>92</v>
      </c>
      <c r="Q6" s="46" t="s">
        <v>98</v>
      </c>
      <c r="R6" s="46" t="s">
        <v>114</v>
      </c>
      <c r="S6" s="5"/>
    </row>
    <row r="7" spans="1:19" ht="16.5" customHeight="1" x14ac:dyDescent="0.55000000000000004">
      <c r="A7" s="105" t="s">
        <v>42</v>
      </c>
      <c r="B7" s="105" t="s">
        <v>43</v>
      </c>
      <c r="C7" s="106">
        <v>9.5</v>
      </c>
      <c r="D7" s="106">
        <v>9</v>
      </c>
      <c r="E7" s="106">
        <v>9</v>
      </c>
      <c r="F7" s="106">
        <v>8.6999999999999993</v>
      </c>
      <c r="G7" s="91">
        <f t="shared" ref="G7:G22" si="0">IF(C7="","",C7+D7+E7+F7)</f>
        <v>36.200000000000003</v>
      </c>
      <c r="H7" s="97">
        <v>0.78800000000000003</v>
      </c>
      <c r="I7" s="107">
        <v>9</v>
      </c>
      <c r="J7" s="106">
        <v>10</v>
      </c>
      <c r="K7" s="106">
        <v>9</v>
      </c>
      <c r="L7" s="106">
        <v>9</v>
      </c>
      <c r="M7" s="106">
        <v>9.1999999999999993</v>
      </c>
      <c r="N7" s="100">
        <v>0.81299999999999994</v>
      </c>
      <c r="O7" s="90">
        <f t="shared" ref="O7:O21" si="1">IF(J7="","",J7+K7+L7+M7)</f>
        <v>37.200000000000003</v>
      </c>
      <c r="P7" s="111">
        <f t="shared" ref="P7:P22" si="2">IFERROR(IF(G7="","",G7+I7+O7),"")</f>
        <v>82.4</v>
      </c>
      <c r="Q7" s="54">
        <f t="shared" ref="Q7:Q21" si="3">IF(P7="","",RANK(P7,P$7:P$22)+SUMPRODUCT((P$7:P$22=P7)*(H7&lt;H$7:H$22)))</f>
        <v>1</v>
      </c>
      <c r="R7" s="131" t="s">
        <v>115</v>
      </c>
      <c r="S7" s="5"/>
    </row>
    <row r="8" spans="1:19" ht="16.5" customHeight="1" x14ac:dyDescent="0.55000000000000004">
      <c r="A8" s="28" t="s">
        <v>111</v>
      </c>
      <c r="B8" s="28" t="s">
        <v>112</v>
      </c>
      <c r="C8" s="29">
        <v>9</v>
      </c>
      <c r="D8" s="29">
        <v>9</v>
      </c>
      <c r="E8" s="29">
        <v>9</v>
      </c>
      <c r="F8" s="29">
        <v>8.3000000000000007</v>
      </c>
      <c r="G8" s="92">
        <f t="shared" si="0"/>
        <v>35.299999999999997</v>
      </c>
      <c r="H8" s="101">
        <v>0.75800000000000001</v>
      </c>
      <c r="I8" s="99">
        <v>5.5</v>
      </c>
      <c r="J8" s="29">
        <v>9</v>
      </c>
      <c r="K8" s="29">
        <v>9</v>
      </c>
      <c r="L8" s="29">
        <v>9</v>
      </c>
      <c r="M8" s="29">
        <v>8.5</v>
      </c>
      <c r="N8" s="94">
        <v>0.77400000000000002</v>
      </c>
      <c r="O8" s="30">
        <f t="shared" si="1"/>
        <v>35.5</v>
      </c>
      <c r="P8" s="52">
        <f t="shared" si="2"/>
        <v>76.3</v>
      </c>
      <c r="Q8" s="53">
        <f t="shared" si="3"/>
        <v>2</v>
      </c>
      <c r="R8" s="131" t="s">
        <v>115</v>
      </c>
      <c r="S8" s="5"/>
    </row>
    <row r="9" spans="1:19" ht="16.5" customHeight="1" x14ac:dyDescent="0.55000000000000004">
      <c r="A9" s="32" t="s">
        <v>49</v>
      </c>
      <c r="B9" s="32" t="s">
        <v>51</v>
      </c>
      <c r="C9" s="33">
        <v>8</v>
      </c>
      <c r="D9" s="33">
        <v>7.5</v>
      </c>
      <c r="E9" s="33">
        <v>7.5</v>
      </c>
      <c r="F9" s="33">
        <v>7.7</v>
      </c>
      <c r="G9" s="91">
        <f t="shared" si="0"/>
        <v>30.7</v>
      </c>
      <c r="H9" s="97">
        <v>0.69199999999999995</v>
      </c>
      <c r="I9" s="98">
        <v>7.5</v>
      </c>
      <c r="J9" s="33">
        <v>8.5</v>
      </c>
      <c r="K9" s="33">
        <v>8.5</v>
      </c>
      <c r="L9" s="33">
        <v>8.5</v>
      </c>
      <c r="M9" s="33">
        <v>8.3000000000000007</v>
      </c>
      <c r="N9" s="93">
        <v>0.77800000000000002</v>
      </c>
      <c r="O9" s="34">
        <f t="shared" si="1"/>
        <v>33.799999999999997</v>
      </c>
      <c r="P9" s="51">
        <f t="shared" si="2"/>
        <v>72</v>
      </c>
      <c r="Q9" s="54">
        <f t="shared" si="3"/>
        <v>3</v>
      </c>
      <c r="R9" s="131" t="s">
        <v>115</v>
      </c>
      <c r="S9" s="5"/>
    </row>
    <row r="10" spans="1:19" ht="16.5" customHeight="1" x14ac:dyDescent="0.45">
      <c r="A10" s="28" t="s">
        <v>24</v>
      </c>
      <c r="B10" s="28" t="s">
        <v>25</v>
      </c>
      <c r="C10" s="29">
        <v>9</v>
      </c>
      <c r="D10" s="29">
        <v>8.5</v>
      </c>
      <c r="E10" s="29">
        <v>8.5</v>
      </c>
      <c r="F10" s="29">
        <v>8.3000000000000007</v>
      </c>
      <c r="G10" s="45">
        <f t="shared" si="0"/>
        <v>34.299999999999997</v>
      </c>
      <c r="H10" s="95">
        <v>0.77400000000000002</v>
      </c>
      <c r="I10" s="29">
        <v>0</v>
      </c>
      <c r="J10" s="29">
        <v>9.5</v>
      </c>
      <c r="K10" s="29">
        <v>8.5</v>
      </c>
      <c r="L10" s="29">
        <v>8.5</v>
      </c>
      <c r="M10" s="29">
        <v>8.8000000000000007</v>
      </c>
      <c r="N10" s="94">
        <v>0.86199999999999999</v>
      </c>
      <c r="O10" s="30">
        <f t="shared" si="1"/>
        <v>35.299999999999997</v>
      </c>
      <c r="P10" s="52">
        <f t="shared" si="2"/>
        <v>69.599999999999994</v>
      </c>
      <c r="Q10" s="53">
        <f t="shared" si="3"/>
        <v>4</v>
      </c>
      <c r="R10" s="130"/>
      <c r="S10" s="5"/>
    </row>
    <row r="11" spans="1:19" ht="16.5" customHeight="1" x14ac:dyDescent="0.45">
      <c r="A11" s="32" t="s">
        <v>7</v>
      </c>
      <c r="B11" s="32" t="s">
        <v>9</v>
      </c>
      <c r="C11" s="33">
        <v>7.5</v>
      </c>
      <c r="D11" s="33">
        <v>8</v>
      </c>
      <c r="E11" s="33">
        <v>8</v>
      </c>
      <c r="F11" s="33">
        <v>7.8</v>
      </c>
      <c r="G11" s="34">
        <f t="shared" si="0"/>
        <v>31.3</v>
      </c>
      <c r="H11" s="93">
        <v>0.69699999999999995</v>
      </c>
      <c r="I11" s="33">
        <v>5.5</v>
      </c>
      <c r="J11" s="33">
        <v>8.5</v>
      </c>
      <c r="K11" s="33">
        <v>8</v>
      </c>
      <c r="L11" s="33">
        <v>8</v>
      </c>
      <c r="M11" s="33">
        <v>8.3000000000000007</v>
      </c>
      <c r="N11" s="93">
        <v>0.69</v>
      </c>
      <c r="O11" s="34">
        <f t="shared" si="1"/>
        <v>32.799999999999997</v>
      </c>
      <c r="P11" s="51">
        <f t="shared" si="2"/>
        <v>69.599999999999994</v>
      </c>
      <c r="Q11" s="54">
        <f t="shared" si="3"/>
        <v>5</v>
      </c>
      <c r="R11" s="130"/>
      <c r="S11" s="5"/>
    </row>
    <row r="12" spans="1:19" ht="16.5" customHeight="1" x14ac:dyDescent="0.45">
      <c r="A12" s="28" t="s">
        <v>3</v>
      </c>
      <c r="B12" s="28" t="s">
        <v>4</v>
      </c>
      <c r="C12" s="29">
        <v>8</v>
      </c>
      <c r="D12" s="29">
        <v>8</v>
      </c>
      <c r="E12" s="29">
        <v>7.5</v>
      </c>
      <c r="F12" s="29">
        <v>7.7</v>
      </c>
      <c r="G12" s="30">
        <f t="shared" si="0"/>
        <v>31.2</v>
      </c>
      <c r="H12" s="94">
        <v>0.80600000000000005</v>
      </c>
      <c r="I12" s="29">
        <v>6.5</v>
      </c>
      <c r="J12" s="29">
        <v>8</v>
      </c>
      <c r="K12" s="29">
        <v>8</v>
      </c>
      <c r="L12" s="29">
        <v>7.5</v>
      </c>
      <c r="M12" s="29">
        <v>7.7</v>
      </c>
      <c r="N12" s="94">
        <v>0.80600000000000005</v>
      </c>
      <c r="O12" s="30">
        <f t="shared" si="1"/>
        <v>31.2</v>
      </c>
      <c r="P12" s="52">
        <f t="shared" si="2"/>
        <v>68.900000000000006</v>
      </c>
      <c r="Q12" s="53">
        <f t="shared" si="3"/>
        <v>6</v>
      </c>
      <c r="R12" s="130"/>
      <c r="S12" s="5"/>
    </row>
    <row r="13" spans="1:19" ht="16.5" customHeight="1" x14ac:dyDescent="0.45">
      <c r="A13" s="32" t="s">
        <v>54</v>
      </c>
      <c r="B13" s="32" t="s">
        <v>55</v>
      </c>
      <c r="C13" s="33">
        <v>7.5</v>
      </c>
      <c r="D13" s="33">
        <v>7</v>
      </c>
      <c r="E13" s="33">
        <v>7</v>
      </c>
      <c r="F13" s="33">
        <v>7.2</v>
      </c>
      <c r="G13" s="34">
        <f t="shared" si="0"/>
        <v>28.7</v>
      </c>
      <c r="H13" s="93">
        <v>0.72</v>
      </c>
      <c r="I13" s="33">
        <v>4</v>
      </c>
      <c r="J13" s="33">
        <v>8.5</v>
      </c>
      <c r="K13" s="33">
        <v>8</v>
      </c>
      <c r="L13" s="33">
        <v>7.5</v>
      </c>
      <c r="M13" s="33">
        <v>8</v>
      </c>
      <c r="N13" s="93">
        <v>0.84</v>
      </c>
      <c r="O13" s="34">
        <f t="shared" si="1"/>
        <v>32</v>
      </c>
      <c r="P13" s="51">
        <f t="shared" si="2"/>
        <v>64.7</v>
      </c>
      <c r="Q13" s="54">
        <f t="shared" si="3"/>
        <v>7</v>
      </c>
      <c r="R13" s="130"/>
      <c r="S13" s="5"/>
    </row>
    <row r="14" spans="1:19" ht="16.5" customHeight="1" x14ac:dyDescent="0.45">
      <c r="A14" s="32" t="s">
        <v>29</v>
      </c>
      <c r="B14" s="32" t="s">
        <v>30</v>
      </c>
      <c r="C14" s="33">
        <v>7.5</v>
      </c>
      <c r="D14" s="33">
        <v>8</v>
      </c>
      <c r="E14" s="33">
        <v>7</v>
      </c>
      <c r="F14" s="33">
        <v>7.2</v>
      </c>
      <c r="G14" s="34">
        <f t="shared" si="0"/>
        <v>29.7</v>
      </c>
      <c r="H14" s="93">
        <v>0.68</v>
      </c>
      <c r="I14" s="33">
        <v>4.5</v>
      </c>
      <c r="J14" s="33">
        <v>8</v>
      </c>
      <c r="K14" s="33">
        <v>8</v>
      </c>
      <c r="L14" s="33">
        <v>7</v>
      </c>
      <c r="M14" s="33">
        <v>7.2</v>
      </c>
      <c r="N14" s="93">
        <v>0.57699999999999996</v>
      </c>
      <c r="O14" s="34">
        <f t="shared" si="1"/>
        <v>30.2</v>
      </c>
      <c r="P14" s="51">
        <f t="shared" si="2"/>
        <v>64.400000000000006</v>
      </c>
      <c r="Q14" s="54">
        <f t="shared" si="3"/>
        <v>8</v>
      </c>
      <c r="R14" s="130"/>
      <c r="S14" s="5"/>
    </row>
    <row r="15" spans="1:19" ht="16.5" customHeight="1" x14ac:dyDescent="0.45">
      <c r="A15" s="28" t="s">
        <v>7</v>
      </c>
      <c r="B15" s="28" t="s">
        <v>8</v>
      </c>
      <c r="C15" s="29">
        <v>8.5</v>
      </c>
      <c r="D15" s="29">
        <v>8</v>
      </c>
      <c r="E15" s="29">
        <v>8</v>
      </c>
      <c r="F15" s="29">
        <v>8</v>
      </c>
      <c r="G15" s="30">
        <f t="shared" si="0"/>
        <v>32.5</v>
      </c>
      <c r="H15" s="94">
        <v>0.75900000000000001</v>
      </c>
      <c r="I15" s="29">
        <v>2</v>
      </c>
      <c r="J15" s="29">
        <v>7.5</v>
      </c>
      <c r="K15" s="29">
        <v>7.5</v>
      </c>
      <c r="L15" s="29">
        <v>7</v>
      </c>
      <c r="M15" s="29">
        <v>7.3</v>
      </c>
      <c r="N15" s="94">
        <v>0.6</v>
      </c>
      <c r="O15" s="30">
        <f t="shared" si="1"/>
        <v>29.3</v>
      </c>
      <c r="P15" s="52">
        <f t="shared" si="2"/>
        <v>63.8</v>
      </c>
      <c r="Q15" s="53">
        <f t="shared" si="3"/>
        <v>9</v>
      </c>
      <c r="R15" s="130"/>
      <c r="S15" s="5"/>
    </row>
    <row r="16" spans="1:19" ht="16.5" customHeight="1" x14ac:dyDescent="0.45">
      <c r="A16" s="28" t="s">
        <v>26</v>
      </c>
      <c r="B16" s="28" t="s">
        <v>27</v>
      </c>
      <c r="C16" s="29">
        <v>7.5</v>
      </c>
      <c r="D16" s="29">
        <v>8</v>
      </c>
      <c r="E16" s="29">
        <v>7.5</v>
      </c>
      <c r="F16" s="29">
        <v>7.3</v>
      </c>
      <c r="G16" s="30">
        <f t="shared" si="0"/>
        <v>30.3</v>
      </c>
      <c r="H16" s="94">
        <v>0.86399999999999999</v>
      </c>
      <c r="I16" s="29">
        <v>5</v>
      </c>
      <c r="J16" s="29">
        <v>7</v>
      </c>
      <c r="K16" s="29">
        <v>7</v>
      </c>
      <c r="L16" s="29">
        <v>7</v>
      </c>
      <c r="M16" s="29">
        <v>6.7</v>
      </c>
      <c r="N16" s="94">
        <v>0.59099999999999997</v>
      </c>
      <c r="O16" s="30">
        <f t="shared" si="1"/>
        <v>27.7</v>
      </c>
      <c r="P16" s="52">
        <f t="shared" si="2"/>
        <v>63</v>
      </c>
      <c r="Q16" s="53">
        <f t="shared" si="3"/>
        <v>10</v>
      </c>
      <c r="R16" s="130"/>
      <c r="S16" s="5"/>
    </row>
    <row r="17" spans="1:19" ht="16.5" customHeight="1" x14ac:dyDescent="0.45">
      <c r="A17" s="32" t="s">
        <v>40</v>
      </c>
      <c r="B17" s="32" t="s">
        <v>41</v>
      </c>
      <c r="C17" s="33">
        <v>7.5</v>
      </c>
      <c r="D17" s="33">
        <v>7.5</v>
      </c>
      <c r="E17" s="33">
        <v>7</v>
      </c>
      <c r="F17" s="33">
        <v>7.2</v>
      </c>
      <c r="G17" s="34">
        <f t="shared" si="0"/>
        <v>29.2</v>
      </c>
      <c r="H17" s="93">
        <v>0.69599999999999995</v>
      </c>
      <c r="I17" s="33">
        <v>6</v>
      </c>
      <c r="J17" s="33">
        <v>7</v>
      </c>
      <c r="K17" s="33">
        <v>7</v>
      </c>
      <c r="L17" s="33">
        <v>6.5</v>
      </c>
      <c r="M17" s="33">
        <v>6.7</v>
      </c>
      <c r="N17" s="93">
        <v>0.55000000000000004</v>
      </c>
      <c r="O17" s="34">
        <f t="shared" si="1"/>
        <v>27.2</v>
      </c>
      <c r="P17" s="51">
        <f t="shared" si="2"/>
        <v>62.400000000000006</v>
      </c>
      <c r="Q17" s="54">
        <f t="shared" si="3"/>
        <v>11</v>
      </c>
      <c r="R17" s="130"/>
      <c r="S17" s="5"/>
    </row>
    <row r="18" spans="1:19" ht="16.5" customHeight="1" x14ac:dyDescent="0.45">
      <c r="A18" s="32" t="s">
        <v>31</v>
      </c>
      <c r="B18" s="32" t="s">
        <v>32</v>
      </c>
      <c r="C18" s="33">
        <v>7.5</v>
      </c>
      <c r="D18" s="33">
        <v>7.5</v>
      </c>
      <c r="E18" s="33">
        <v>7</v>
      </c>
      <c r="F18" s="33">
        <v>6.8</v>
      </c>
      <c r="G18" s="34">
        <f t="shared" si="0"/>
        <v>28.8</v>
      </c>
      <c r="H18" s="93">
        <v>0.72</v>
      </c>
      <c r="I18" s="33">
        <v>6</v>
      </c>
      <c r="J18" s="33">
        <v>6.5</v>
      </c>
      <c r="K18" s="33">
        <v>6</v>
      </c>
      <c r="L18" s="33">
        <v>6.5</v>
      </c>
      <c r="M18" s="33">
        <v>6.2</v>
      </c>
      <c r="N18" s="93">
        <v>0.42299999999999999</v>
      </c>
      <c r="O18" s="34">
        <f t="shared" si="1"/>
        <v>25.2</v>
      </c>
      <c r="P18" s="51">
        <f t="shared" si="2"/>
        <v>60</v>
      </c>
      <c r="Q18" s="54">
        <f t="shared" si="3"/>
        <v>12</v>
      </c>
      <c r="R18" s="130"/>
      <c r="S18" s="5"/>
    </row>
    <row r="19" spans="1:19" ht="16.5" customHeight="1" x14ac:dyDescent="0.45">
      <c r="A19" s="32" t="s">
        <v>15</v>
      </c>
      <c r="B19" s="32" t="s">
        <v>16</v>
      </c>
      <c r="C19" s="33">
        <v>7.5</v>
      </c>
      <c r="D19" s="33">
        <v>8</v>
      </c>
      <c r="E19" s="33">
        <v>7</v>
      </c>
      <c r="F19" s="33">
        <v>7.3</v>
      </c>
      <c r="G19" s="34">
        <f t="shared" si="0"/>
        <v>29.8</v>
      </c>
      <c r="H19" s="93">
        <v>0.72</v>
      </c>
      <c r="I19" s="33">
        <v>3</v>
      </c>
      <c r="J19" s="33">
        <v>7</v>
      </c>
      <c r="K19" s="33">
        <v>6.5</v>
      </c>
      <c r="L19" s="33">
        <v>6.5</v>
      </c>
      <c r="M19" s="33">
        <v>6.3</v>
      </c>
      <c r="N19" s="93">
        <v>0.53800000000000003</v>
      </c>
      <c r="O19" s="34">
        <f t="shared" si="1"/>
        <v>26.3</v>
      </c>
      <c r="P19" s="51">
        <f t="shared" si="2"/>
        <v>59.099999999999994</v>
      </c>
      <c r="Q19" s="54">
        <f t="shared" si="3"/>
        <v>13</v>
      </c>
      <c r="R19" s="130"/>
      <c r="S19" s="5"/>
    </row>
    <row r="20" spans="1:19" ht="16.5" customHeight="1" x14ac:dyDescent="0.45">
      <c r="A20" s="28" t="s">
        <v>26</v>
      </c>
      <c r="B20" s="28" t="s">
        <v>28</v>
      </c>
      <c r="C20" s="29">
        <v>7</v>
      </c>
      <c r="D20" s="29">
        <v>7</v>
      </c>
      <c r="E20" s="29">
        <v>6.5</v>
      </c>
      <c r="F20" s="29">
        <v>6.5</v>
      </c>
      <c r="G20" s="30">
        <f t="shared" si="0"/>
        <v>27</v>
      </c>
      <c r="H20" s="94">
        <v>0.47799999999999998</v>
      </c>
      <c r="I20" s="29">
        <v>1</v>
      </c>
      <c r="J20" s="29">
        <v>7</v>
      </c>
      <c r="K20" s="29">
        <v>7</v>
      </c>
      <c r="L20" s="29">
        <v>7</v>
      </c>
      <c r="M20" s="29">
        <v>6.8</v>
      </c>
      <c r="N20" s="94">
        <v>0.65400000000000003</v>
      </c>
      <c r="O20" s="30">
        <f t="shared" si="1"/>
        <v>27.8</v>
      </c>
      <c r="P20" s="52">
        <f t="shared" si="2"/>
        <v>55.8</v>
      </c>
      <c r="Q20" s="53">
        <f t="shared" si="3"/>
        <v>14</v>
      </c>
      <c r="R20" s="130"/>
      <c r="S20" s="5"/>
    </row>
    <row r="21" spans="1:19" ht="16.5" customHeight="1" x14ac:dyDescent="0.45">
      <c r="A21" s="28" t="s">
        <v>17</v>
      </c>
      <c r="B21" s="28" t="s">
        <v>18</v>
      </c>
      <c r="C21" s="29">
        <v>7</v>
      </c>
      <c r="D21" s="29">
        <v>6.5</v>
      </c>
      <c r="E21" s="29">
        <v>6</v>
      </c>
      <c r="F21" s="29">
        <v>6.3</v>
      </c>
      <c r="G21" s="30">
        <f t="shared" si="0"/>
        <v>25.8</v>
      </c>
      <c r="H21" s="94">
        <v>0.59099999999999997</v>
      </c>
      <c r="I21" s="29">
        <v>1</v>
      </c>
      <c r="J21" s="29">
        <v>6.5</v>
      </c>
      <c r="K21" s="29">
        <v>6.5</v>
      </c>
      <c r="L21" s="29">
        <v>5.5</v>
      </c>
      <c r="M21" s="29">
        <v>6.2</v>
      </c>
      <c r="N21" s="94">
        <v>0.5</v>
      </c>
      <c r="O21" s="30">
        <f t="shared" si="1"/>
        <v>24.7</v>
      </c>
      <c r="P21" s="112">
        <f t="shared" si="2"/>
        <v>51.5</v>
      </c>
      <c r="Q21" s="96">
        <f t="shared" si="3"/>
        <v>15</v>
      </c>
      <c r="R21" s="130"/>
      <c r="S21" s="5"/>
    </row>
    <row r="22" spans="1:19" ht="16.5" customHeight="1" x14ac:dyDescent="0.45">
      <c r="A22" s="102" t="s">
        <v>10</v>
      </c>
      <c r="B22" s="102" t="s">
        <v>12</v>
      </c>
      <c r="C22" s="103">
        <v>7.5</v>
      </c>
      <c r="D22" s="103">
        <v>7.5</v>
      </c>
      <c r="E22" s="103">
        <v>7</v>
      </c>
      <c r="F22" s="103">
        <v>7.2</v>
      </c>
      <c r="G22" s="92">
        <f t="shared" si="0"/>
        <v>29.2</v>
      </c>
      <c r="H22" s="101">
        <v>0.68200000000000005</v>
      </c>
      <c r="I22" s="103"/>
      <c r="J22" s="108" t="s">
        <v>113</v>
      </c>
      <c r="K22" s="109"/>
      <c r="L22" s="109"/>
      <c r="M22" s="109"/>
      <c r="N22" s="110"/>
      <c r="O22" s="92"/>
      <c r="P22" s="88">
        <f t="shared" si="2"/>
        <v>29.2</v>
      </c>
      <c r="Q22" s="53">
        <v>16</v>
      </c>
      <c r="R22" s="130"/>
      <c r="S22" s="5"/>
    </row>
    <row r="23" spans="1:19" ht="12" customHeight="1" x14ac:dyDescent="0.25"/>
    <row r="24" spans="1:19" ht="12" customHeight="1" x14ac:dyDescent="0.25"/>
    <row r="25" spans="1:19" ht="12" customHeight="1" x14ac:dyDescent="0.25"/>
    <row r="26" spans="1:19" ht="12" customHeight="1" x14ac:dyDescent="0.25"/>
    <row r="27" spans="1:19" ht="12" customHeight="1" x14ac:dyDescent="0.25"/>
    <row r="28" spans="1:19" ht="12" customHeight="1" x14ac:dyDescent="0.25">
      <c r="S28" s="5"/>
    </row>
    <row r="29" spans="1:19" ht="12" customHeight="1" x14ac:dyDescent="0.25">
      <c r="S29" s="5"/>
    </row>
    <row r="30" spans="1:19" ht="12" customHeight="1" x14ac:dyDescent="0.25">
      <c r="S30" s="5"/>
    </row>
    <row r="31" spans="1:19" ht="12" customHeight="1" x14ac:dyDescent="0.25">
      <c r="S31" s="5"/>
    </row>
    <row r="32" spans="1:19" ht="12" customHeight="1" x14ac:dyDescent="0.25">
      <c r="S32" s="5"/>
    </row>
    <row r="33" s="5" customFormat="1" ht="12" customHeight="1" x14ac:dyDescent="0.25"/>
    <row r="34" s="5" customFormat="1" ht="12" customHeight="1" x14ac:dyDescent="0.25"/>
    <row r="35" s="5" customFormat="1" ht="12" customHeight="1" x14ac:dyDescent="0.25"/>
    <row r="36" s="5" customFormat="1" ht="12" customHeight="1" x14ac:dyDescent="0.25"/>
    <row r="37" s="5" customFormat="1" ht="12" customHeight="1" x14ac:dyDescent="0.25"/>
    <row r="38" s="5" customFormat="1" ht="12" customHeight="1" x14ac:dyDescent="0.25"/>
    <row r="39" s="5" customFormat="1" ht="12" customHeight="1" x14ac:dyDescent="0.25"/>
    <row r="40" s="5" customFormat="1" ht="12" customHeight="1" x14ac:dyDescent="0.25"/>
    <row r="41" s="5" customFormat="1" ht="12" customHeight="1" x14ac:dyDescent="0.25"/>
    <row r="42" s="5" customFormat="1" ht="12" customHeight="1" x14ac:dyDescent="0.25"/>
    <row r="43" s="5" customFormat="1" ht="12" customHeight="1" x14ac:dyDescent="0.25"/>
    <row r="44" s="5" customFormat="1" ht="12" customHeight="1" x14ac:dyDescent="0.25"/>
    <row r="45" s="5" customFormat="1" ht="12" customHeight="1" x14ac:dyDescent="0.25"/>
    <row r="46" s="5" customFormat="1" ht="12" customHeight="1" x14ac:dyDescent="0.25"/>
    <row r="47" s="5" customFormat="1" ht="12" customHeight="1" x14ac:dyDescent="0.25"/>
    <row r="48" s="5" customFormat="1" ht="12" customHeight="1" x14ac:dyDescent="0.25"/>
    <row r="49" s="5" customFormat="1" ht="12" customHeight="1" x14ac:dyDescent="0.25"/>
    <row r="50" s="5" customFormat="1" ht="12" customHeight="1" x14ac:dyDescent="0.25"/>
    <row r="51" s="5" customFormat="1" ht="12" customHeight="1" x14ac:dyDescent="0.25"/>
    <row r="52" s="5" customFormat="1" ht="12" customHeight="1" x14ac:dyDescent="0.25"/>
    <row r="53" s="5" customFormat="1" ht="12" customHeight="1" x14ac:dyDescent="0.25"/>
    <row r="54" s="5" customFormat="1" ht="12" customHeight="1" x14ac:dyDescent="0.25"/>
    <row r="55" s="5" customFormat="1" ht="12" customHeight="1" x14ac:dyDescent="0.25"/>
    <row r="56" s="5" customFormat="1" ht="12" customHeight="1" x14ac:dyDescent="0.25"/>
    <row r="57" s="5" customFormat="1" ht="12" customHeight="1" x14ac:dyDescent="0.25"/>
    <row r="58" s="5" customFormat="1" ht="12" customHeight="1" x14ac:dyDescent="0.25"/>
    <row r="59" s="5" customFormat="1" ht="12" customHeight="1" x14ac:dyDescent="0.25"/>
    <row r="60" s="5" customFormat="1" ht="12" customHeight="1" x14ac:dyDescent="0.25"/>
    <row r="61" s="5" customFormat="1" ht="12" customHeight="1" x14ac:dyDescent="0.25"/>
    <row r="62" s="5" customFormat="1" ht="12" customHeight="1" x14ac:dyDescent="0.25"/>
    <row r="63" s="5" customFormat="1" ht="12" customHeight="1" x14ac:dyDescent="0.25"/>
    <row r="64" s="5" customFormat="1" ht="12" customHeight="1" x14ac:dyDescent="0.25"/>
    <row r="65" s="5" customFormat="1" ht="12" customHeight="1" x14ac:dyDescent="0.25"/>
    <row r="66" s="5" customFormat="1" ht="12" customHeight="1" x14ac:dyDescent="0.25"/>
    <row r="67" s="5" customFormat="1" ht="12" customHeight="1" x14ac:dyDescent="0.25"/>
    <row r="68" s="5" customFormat="1" ht="12" customHeight="1" x14ac:dyDescent="0.25"/>
    <row r="69" s="5" customFormat="1" ht="12" customHeight="1" x14ac:dyDescent="0.25"/>
    <row r="70" s="5" customFormat="1" ht="12" customHeight="1" x14ac:dyDescent="0.25"/>
    <row r="71" s="5" customFormat="1" ht="12" customHeight="1" x14ac:dyDescent="0.25"/>
    <row r="72" s="5" customFormat="1" ht="12" customHeight="1" x14ac:dyDescent="0.25"/>
    <row r="73" s="5" customFormat="1" ht="12" customHeight="1" x14ac:dyDescent="0.25"/>
    <row r="74" s="5" customFormat="1" ht="12" customHeight="1" x14ac:dyDescent="0.25"/>
    <row r="75" s="5" customFormat="1" ht="12" customHeight="1" x14ac:dyDescent="0.25"/>
    <row r="76" s="5" customFormat="1" ht="12" customHeight="1" x14ac:dyDescent="0.25"/>
    <row r="77" s="5" customFormat="1" ht="12" customHeight="1" x14ac:dyDescent="0.25"/>
    <row r="78" s="5" customFormat="1" ht="12" customHeight="1" x14ac:dyDescent="0.25"/>
    <row r="79" s="5" customFormat="1" ht="12" customHeight="1" x14ac:dyDescent="0.25"/>
    <row r="80" s="5" customFormat="1" ht="12" customHeight="1" x14ac:dyDescent="0.25"/>
    <row r="81" s="5" customFormat="1" ht="12" customHeight="1" x14ac:dyDescent="0.25"/>
    <row r="82" s="5" customFormat="1" ht="12" customHeight="1" x14ac:dyDescent="0.25"/>
    <row r="83" s="5" customFormat="1" ht="12" customHeight="1" x14ac:dyDescent="0.25"/>
    <row r="84" s="5" customFormat="1" ht="12" customHeight="1" x14ac:dyDescent="0.25"/>
    <row r="85" s="5" customFormat="1" ht="12" customHeight="1" x14ac:dyDescent="0.25"/>
    <row r="86" s="5" customFormat="1" ht="12" customHeight="1" x14ac:dyDescent="0.25"/>
    <row r="87" s="5" customFormat="1" ht="12" customHeight="1" x14ac:dyDescent="0.25"/>
    <row r="88" s="5" customFormat="1" ht="12" customHeight="1" x14ac:dyDescent="0.25"/>
    <row r="89" s="5" customFormat="1" ht="12" customHeight="1" x14ac:dyDescent="0.25"/>
    <row r="90" s="5" customFormat="1" ht="12" customHeight="1" x14ac:dyDescent="0.25"/>
    <row r="91" s="5" customFormat="1" ht="12" customHeight="1" x14ac:dyDescent="0.25"/>
    <row r="92" s="5" customFormat="1" ht="12" customHeight="1" x14ac:dyDescent="0.25"/>
    <row r="93" s="5" customFormat="1" ht="12" customHeight="1" x14ac:dyDescent="0.25"/>
    <row r="94" s="5" customFormat="1" ht="12" customHeight="1" x14ac:dyDescent="0.25"/>
    <row r="95" s="5" customFormat="1" ht="12" customHeight="1" x14ac:dyDescent="0.25"/>
    <row r="96" s="5" customFormat="1" ht="12" customHeight="1" x14ac:dyDescent="0.25"/>
    <row r="97" s="5" customFormat="1" ht="12" customHeight="1" x14ac:dyDescent="0.25"/>
    <row r="98" s="5" customFormat="1" ht="12" customHeight="1" x14ac:dyDescent="0.25"/>
    <row r="99" s="5" customFormat="1" ht="12" customHeight="1" x14ac:dyDescent="0.25"/>
    <row r="100" s="5" customFormat="1" ht="12" customHeight="1" x14ac:dyDescent="0.25"/>
    <row r="101" s="5" customFormat="1" ht="12" customHeight="1" x14ac:dyDescent="0.25"/>
    <row r="102" s="5" customFormat="1" ht="12" customHeight="1" x14ac:dyDescent="0.25"/>
    <row r="103" s="5" customFormat="1" ht="12" customHeight="1" x14ac:dyDescent="0.25"/>
    <row r="104" s="5" customFormat="1" ht="12" customHeight="1" x14ac:dyDescent="0.25"/>
    <row r="105" s="5" customFormat="1" ht="12" customHeight="1" x14ac:dyDescent="0.25"/>
    <row r="106" s="5" customFormat="1" ht="12" customHeight="1" x14ac:dyDescent="0.25"/>
    <row r="107" s="5" customFormat="1" ht="12" customHeight="1" x14ac:dyDescent="0.25"/>
    <row r="108" s="5" customFormat="1" ht="12" customHeight="1" x14ac:dyDescent="0.25"/>
    <row r="109" s="5" customFormat="1" ht="12" customHeight="1" x14ac:dyDescent="0.25"/>
    <row r="110" s="5" customFormat="1" ht="12" customHeight="1" x14ac:dyDescent="0.25"/>
    <row r="111" s="5" customFormat="1" ht="12" customHeight="1" x14ac:dyDescent="0.25"/>
    <row r="112" s="5" customFormat="1" ht="12" customHeight="1" x14ac:dyDescent="0.25"/>
    <row r="113" s="5" customFormat="1" ht="12" customHeight="1" x14ac:dyDescent="0.25"/>
    <row r="114" s="5" customFormat="1" ht="12" customHeight="1" x14ac:dyDescent="0.25"/>
    <row r="115" s="5" customFormat="1" ht="12" customHeight="1" x14ac:dyDescent="0.25"/>
    <row r="116" s="5" customFormat="1" ht="12" customHeight="1" x14ac:dyDescent="0.25"/>
    <row r="117" s="5" customFormat="1" ht="12" customHeight="1" x14ac:dyDescent="0.25"/>
    <row r="118" s="5" customFormat="1" ht="12" customHeight="1" x14ac:dyDescent="0.25"/>
    <row r="119" s="5" customFormat="1" ht="12" customHeight="1" x14ac:dyDescent="0.25"/>
    <row r="120" s="5" customFormat="1" ht="12" customHeight="1" x14ac:dyDescent="0.25"/>
    <row r="121" s="5" customFormat="1" ht="12" customHeight="1" x14ac:dyDescent="0.25"/>
    <row r="122" s="5" customFormat="1" ht="12" customHeight="1" x14ac:dyDescent="0.25"/>
    <row r="123" s="5" customFormat="1" ht="12" customHeight="1" x14ac:dyDescent="0.25"/>
    <row r="124" s="5" customFormat="1" ht="12" customHeight="1" x14ac:dyDescent="0.25"/>
    <row r="125" s="5" customFormat="1" ht="12" customHeight="1" x14ac:dyDescent="0.25"/>
    <row r="126" s="5" customFormat="1" ht="12" customHeight="1" x14ac:dyDescent="0.25"/>
    <row r="127" s="5" customFormat="1" ht="12" customHeight="1" x14ac:dyDescent="0.25"/>
    <row r="128" s="5" customFormat="1" ht="12" customHeight="1" x14ac:dyDescent="0.25"/>
    <row r="129" s="5" customFormat="1" ht="12" customHeight="1" x14ac:dyDescent="0.25"/>
    <row r="130" s="5" customFormat="1" ht="12" customHeight="1" x14ac:dyDescent="0.25"/>
    <row r="131" s="5" customFormat="1" ht="12" customHeight="1" x14ac:dyDescent="0.25"/>
    <row r="132" s="5" customFormat="1" ht="12" customHeight="1" x14ac:dyDescent="0.25"/>
    <row r="133" s="5" customFormat="1" ht="12" customHeight="1" x14ac:dyDescent="0.25"/>
    <row r="134" s="5" customFormat="1" ht="12" customHeight="1" x14ac:dyDescent="0.25"/>
    <row r="135" s="5" customFormat="1" ht="12" customHeight="1" x14ac:dyDescent="0.25"/>
    <row r="136" s="5" customFormat="1" ht="12" customHeight="1" x14ac:dyDescent="0.25"/>
    <row r="137" s="5" customFormat="1" ht="12" customHeight="1" x14ac:dyDescent="0.25"/>
    <row r="138" s="5" customFormat="1" ht="12" customHeight="1" x14ac:dyDescent="0.25"/>
    <row r="139" s="5" customFormat="1" ht="12" customHeight="1" x14ac:dyDescent="0.25"/>
    <row r="140" s="5" customFormat="1" ht="12" customHeight="1" x14ac:dyDescent="0.25"/>
    <row r="141" s="5" customFormat="1" ht="12" customHeight="1" x14ac:dyDescent="0.25"/>
    <row r="142" s="5" customFormat="1" ht="12" customHeight="1" x14ac:dyDescent="0.25"/>
    <row r="143" s="5" customFormat="1" ht="12" customHeight="1" x14ac:dyDescent="0.25"/>
    <row r="144" s="5" customFormat="1" ht="12" customHeight="1" x14ac:dyDescent="0.25"/>
    <row r="145" s="5" customFormat="1" ht="12" customHeight="1" x14ac:dyDescent="0.25"/>
    <row r="146" s="5" customFormat="1" ht="12" customHeight="1" x14ac:dyDescent="0.25"/>
    <row r="147" s="5" customFormat="1" ht="12" customHeight="1" x14ac:dyDescent="0.25"/>
    <row r="148" s="5" customFormat="1" ht="12" customHeight="1" x14ac:dyDescent="0.25"/>
    <row r="149" s="5" customFormat="1" ht="12" customHeight="1" x14ac:dyDescent="0.25"/>
    <row r="150" s="5" customFormat="1" ht="12" customHeight="1" x14ac:dyDescent="0.25"/>
    <row r="151" s="5" customFormat="1" ht="12" customHeight="1" x14ac:dyDescent="0.25"/>
    <row r="152" s="5" customFormat="1" ht="12" customHeight="1" x14ac:dyDescent="0.25"/>
    <row r="153" s="5" customFormat="1" ht="12" customHeight="1" x14ac:dyDescent="0.25"/>
    <row r="154" s="5" customFormat="1" ht="12" customHeight="1" x14ac:dyDescent="0.25"/>
    <row r="155" s="5" customFormat="1" ht="12" customHeight="1" x14ac:dyDescent="0.25"/>
    <row r="156" s="5" customFormat="1" ht="12" customHeight="1" x14ac:dyDescent="0.25"/>
    <row r="157" s="5" customFormat="1" ht="12" customHeight="1" x14ac:dyDescent="0.25"/>
    <row r="158" s="5" customFormat="1" ht="12" customHeight="1" x14ac:dyDescent="0.25"/>
    <row r="159" s="5" customFormat="1" ht="12" customHeight="1" x14ac:dyDescent="0.25"/>
    <row r="160" s="5" customFormat="1" ht="12" customHeight="1" x14ac:dyDescent="0.25"/>
    <row r="161" s="5" customFormat="1" ht="12" customHeight="1" x14ac:dyDescent="0.25"/>
    <row r="162" s="5" customFormat="1" ht="12" customHeight="1" x14ac:dyDescent="0.25"/>
    <row r="163" s="5" customFormat="1" ht="12" customHeight="1" x14ac:dyDescent="0.25"/>
    <row r="164" s="5" customFormat="1" ht="12" customHeight="1" x14ac:dyDescent="0.25"/>
    <row r="165" s="5" customFormat="1" ht="12" customHeight="1" x14ac:dyDescent="0.25"/>
    <row r="166" s="5" customFormat="1" ht="12" customHeight="1" x14ac:dyDescent="0.25"/>
    <row r="167" s="5" customFormat="1" ht="12" customHeight="1" x14ac:dyDescent="0.25"/>
    <row r="168" s="5" customFormat="1" ht="12" customHeight="1" x14ac:dyDescent="0.25"/>
    <row r="169" s="5" customFormat="1" ht="12" customHeight="1" x14ac:dyDescent="0.25"/>
    <row r="170" s="5" customFormat="1" ht="12" customHeight="1" x14ac:dyDescent="0.25"/>
    <row r="171" s="5" customFormat="1" ht="12" customHeight="1" x14ac:dyDescent="0.25"/>
    <row r="172" s="5" customFormat="1" ht="12" customHeight="1" x14ac:dyDescent="0.25"/>
    <row r="173" s="5" customFormat="1" ht="12" customHeight="1" x14ac:dyDescent="0.25"/>
    <row r="174" s="5" customFormat="1" ht="12" customHeight="1" x14ac:dyDescent="0.25"/>
    <row r="175" s="5" customFormat="1" ht="12" customHeight="1" x14ac:dyDescent="0.25"/>
    <row r="176" s="5" customFormat="1" ht="12" customHeight="1" x14ac:dyDescent="0.25"/>
    <row r="177" s="5" customFormat="1" ht="12" customHeight="1" x14ac:dyDescent="0.25"/>
    <row r="178" s="5" customFormat="1" ht="12" customHeight="1" x14ac:dyDescent="0.25"/>
    <row r="179" s="5" customFormat="1" ht="12" customHeight="1" x14ac:dyDescent="0.25"/>
    <row r="180" s="5" customFormat="1" ht="12" customHeight="1" x14ac:dyDescent="0.25"/>
    <row r="181" s="5" customFormat="1" ht="12" customHeight="1" x14ac:dyDescent="0.25"/>
    <row r="182" s="5" customFormat="1" ht="12" customHeight="1" x14ac:dyDescent="0.25"/>
    <row r="183" s="5" customFormat="1" ht="12" customHeight="1" x14ac:dyDescent="0.25"/>
    <row r="184" s="5" customFormat="1" ht="12" customHeight="1" x14ac:dyDescent="0.25"/>
    <row r="185" s="5" customFormat="1" ht="12" customHeight="1" x14ac:dyDescent="0.25"/>
    <row r="186" s="5" customFormat="1" ht="12" customHeight="1" x14ac:dyDescent="0.25"/>
    <row r="187" s="5" customFormat="1" ht="12" customHeight="1" x14ac:dyDescent="0.25"/>
    <row r="188" s="5" customFormat="1" ht="12" customHeight="1" x14ac:dyDescent="0.25"/>
    <row r="189" s="5" customFormat="1" ht="12" customHeight="1" x14ac:dyDescent="0.25"/>
    <row r="190" s="5" customFormat="1" ht="12" customHeight="1" x14ac:dyDescent="0.25"/>
    <row r="191" s="5" customFormat="1" ht="12" customHeight="1" x14ac:dyDescent="0.25"/>
    <row r="192" s="5" customFormat="1" ht="12" customHeight="1" x14ac:dyDescent="0.25"/>
    <row r="193" s="5" customFormat="1" ht="12" customHeight="1" x14ac:dyDescent="0.25"/>
    <row r="194" s="5" customFormat="1" ht="12" customHeight="1" x14ac:dyDescent="0.25"/>
    <row r="195" s="5" customFormat="1" ht="12" customHeight="1" x14ac:dyDescent="0.25"/>
    <row r="196" s="5" customFormat="1" ht="12" customHeight="1" x14ac:dyDescent="0.25"/>
    <row r="197" s="5" customFormat="1" ht="12" customHeight="1" x14ac:dyDescent="0.25"/>
    <row r="198" s="5" customFormat="1" ht="12" customHeight="1" x14ac:dyDescent="0.25"/>
    <row r="199" s="5" customFormat="1" ht="12" customHeight="1" x14ac:dyDescent="0.25"/>
    <row r="200" s="5" customFormat="1" ht="12" customHeight="1" x14ac:dyDescent="0.25"/>
    <row r="201" s="5" customFormat="1" ht="12" customHeight="1" x14ac:dyDescent="0.25"/>
    <row r="202" s="5" customFormat="1" ht="12" customHeight="1" x14ac:dyDescent="0.25"/>
    <row r="203" s="5" customFormat="1" ht="12" customHeight="1" x14ac:dyDescent="0.25"/>
    <row r="204" s="5" customFormat="1" ht="12" customHeight="1" x14ac:dyDescent="0.25"/>
    <row r="205" s="5" customFormat="1" ht="12" customHeight="1" x14ac:dyDescent="0.25"/>
    <row r="206" s="5" customFormat="1" ht="12" customHeight="1" x14ac:dyDescent="0.25"/>
    <row r="207" s="5" customFormat="1" ht="12" customHeight="1" x14ac:dyDescent="0.25"/>
    <row r="208" s="5" customFormat="1" ht="12" customHeight="1" x14ac:dyDescent="0.25"/>
    <row r="209" s="5" customFormat="1" ht="12" customHeight="1" x14ac:dyDescent="0.25"/>
    <row r="210" s="5" customFormat="1" ht="12" customHeight="1" x14ac:dyDescent="0.25"/>
    <row r="211" s="5" customFormat="1" ht="12" customHeight="1" x14ac:dyDescent="0.25"/>
    <row r="212" s="5" customFormat="1" ht="12" customHeight="1" x14ac:dyDescent="0.25"/>
    <row r="213" s="5" customFormat="1" ht="12" customHeight="1" x14ac:dyDescent="0.25"/>
    <row r="214" s="5" customFormat="1" ht="12" customHeight="1" x14ac:dyDescent="0.25"/>
    <row r="215" s="5" customFormat="1" ht="12" customHeight="1" x14ac:dyDescent="0.25"/>
    <row r="216" s="5" customFormat="1" ht="12" customHeight="1" x14ac:dyDescent="0.25"/>
    <row r="217" s="5" customFormat="1" ht="12" customHeight="1" x14ac:dyDescent="0.25"/>
    <row r="218" s="5" customFormat="1" ht="12" customHeight="1" x14ac:dyDescent="0.25"/>
    <row r="219" s="5" customFormat="1" ht="12" customHeight="1" x14ac:dyDescent="0.25"/>
    <row r="220" s="5" customFormat="1" ht="12" customHeight="1" x14ac:dyDescent="0.25"/>
    <row r="221" s="5" customFormat="1" ht="12" customHeight="1" x14ac:dyDescent="0.25"/>
    <row r="222" s="5" customFormat="1" ht="12" customHeight="1" x14ac:dyDescent="0.25"/>
    <row r="223" s="5" customFormat="1" ht="12" customHeight="1" x14ac:dyDescent="0.25"/>
    <row r="224" s="5" customFormat="1" ht="12" customHeight="1" x14ac:dyDescent="0.25"/>
    <row r="225" s="5" customFormat="1" ht="12" customHeight="1" x14ac:dyDescent="0.25"/>
    <row r="226" s="5" customFormat="1" ht="12" customHeight="1" x14ac:dyDescent="0.25"/>
    <row r="227" s="5" customFormat="1" ht="12" customHeight="1" x14ac:dyDescent="0.25"/>
    <row r="228" s="5" customFormat="1" ht="12" customHeight="1" x14ac:dyDescent="0.25"/>
    <row r="229" s="5" customFormat="1" ht="12" customHeight="1" x14ac:dyDescent="0.25"/>
    <row r="230" s="5" customFormat="1" ht="12" customHeight="1" x14ac:dyDescent="0.25"/>
    <row r="231" s="5" customFormat="1" ht="12" customHeight="1" x14ac:dyDescent="0.25"/>
    <row r="232" s="5" customFormat="1" ht="12" customHeight="1" x14ac:dyDescent="0.25"/>
    <row r="233" s="5" customFormat="1" ht="12" customHeight="1" x14ac:dyDescent="0.25"/>
    <row r="234" s="5" customFormat="1" ht="12" customHeight="1" x14ac:dyDescent="0.25"/>
    <row r="235" s="5" customFormat="1" ht="12" customHeight="1" x14ac:dyDescent="0.25"/>
    <row r="236" s="5" customFormat="1" ht="12" customHeight="1" x14ac:dyDescent="0.25"/>
    <row r="237" s="5" customFormat="1" ht="12" customHeight="1" x14ac:dyDescent="0.25"/>
    <row r="238" s="5" customFormat="1" ht="12" customHeight="1" x14ac:dyDescent="0.25"/>
    <row r="239" s="5" customFormat="1" ht="12" customHeight="1" x14ac:dyDescent="0.25"/>
    <row r="240" s="5" customFormat="1" ht="12" customHeight="1" x14ac:dyDescent="0.25"/>
    <row r="241" s="5" customFormat="1" ht="12" customHeight="1" x14ac:dyDescent="0.25"/>
    <row r="242" s="5" customFormat="1" ht="12" customHeight="1" x14ac:dyDescent="0.25"/>
    <row r="243" s="5" customFormat="1" ht="12" customHeight="1" x14ac:dyDescent="0.25"/>
    <row r="244" s="5" customFormat="1" ht="12" customHeight="1" x14ac:dyDescent="0.25"/>
    <row r="245" s="5" customFormat="1" ht="12" customHeight="1" x14ac:dyDescent="0.25"/>
    <row r="246" s="5" customFormat="1" ht="12" customHeight="1" x14ac:dyDescent="0.25"/>
    <row r="247" s="5" customFormat="1" ht="12" customHeight="1" x14ac:dyDescent="0.25"/>
    <row r="248" s="5" customFormat="1" ht="12" customHeight="1" x14ac:dyDescent="0.25"/>
    <row r="249" s="5" customFormat="1" ht="12" customHeight="1" x14ac:dyDescent="0.25"/>
    <row r="250" s="5" customFormat="1" ht="12" customHeight="1" x14ac:dyDescent="0.25"/>
    <row r="251" s="5" customFormat="1" ht="12" customHeight="1" x14ac:dyDescent="0.25"/>
    <row r="252" s="5" customFormat="1" ht="12" customHeight="1" x14ac:dyDescent="0.25"/>
    <row r="253" s="5" customFormat="1" ht="12" customHeight="1" x14ac:dyDescent="0.25"/>
    <row r="254" s="5" customFormat="1" ht="12" customHeight="1" x14ac:dyDescent="0.25"/>
    <row r="255" s="5" customFormat="1" ht="12" customHeight="1" x14ac:dyDescent="0.25"/>
    <row r="256" s="5" customFormat="1" ht="12" customHeight="1" x14ac:dyDescent="0.25"/>
    <row r="257" s="5" customFormat="1" ht="12" customHeight="1" x14ac:dyDescent="0.25"/>
    <row r="258" s="5" customFormat="1" ht="12" customHeight="1" x14ac:dyDescent="0.25"/>
    <row r="259" s="5" customFormat="1" ht="12" customHeight="1" x14ac:dyDescent="0.25"/>
    <row r="260" s="5" customFormat="1" ht="12" customHeight="1" x14ac:dyDescent="0.25"/>
    <row r="261" s="5" customFormat="1" ht="12" customHeight="1" x14ac:dyDescent="0.25"/>
    <row r="262" s="5" customFormat="1" ht="12" customHeight="1" x14ac:dyDescent="0.25"/>
    <row r="263" s="5" customFormat="1" ht="12" customHeight="1" x14ac:dyDescent="0.25"/>
    <row r="264" s="5" customFormat="1" ht="12" customHeight="1" x14ac:dyDescent="0.25"/>
    <row r="265" s="5" customFormat="1" ht="12" customHeight="1" x14ac:dyDescent="0.25"/>
    <row r="266" s="5" customFormat="1" ht="12" customHeight="1" x14ac:dyDescent="0.25"/>
    <row r="267" s="5" customFormat="1" ht="12" customHeight="1" x14ac:dyDescent="0.25"/>
    <row r="268" s="5" customFormat="1" ht="12" customHeight="1" x14ac:dyDescent="0.25"/>
    <row r="269" s="5" customFormat="1" ht="12" customHeight="1" x14ac:dyDescent="0.25"/>
    <row r="270" s="5" customFormat="1" ht="12" customHeight="1" x14ac:dyDescent="0.25"/>
    <row r="271" s="5" customFormat="1" ht="12" customHeight="1" x14ac:dyDescent="0.25"/>
    <row r="272" s="5" customFormat="1" ht="12" customHeight="1" x14ac:dyDescent="0.25"/>
    <row r="273" s="5" customFormat="1" ht="12" customHeight="1" x14ac:dyDescent="0.25"/>
    <row r="274" s="5" customFormat="1" ht="12" customHeight="1" x14ac:dyDescent="0.25"/>
    <row r="275" s="5" customFormat="1" ht="12" customHeight="1" x14ac:dyDescent="0.25"/>
    <row r="276" s="5" customFormat="1" ht="12" customHeight="1" x14ac:dyDescent="0.25"/>
    <row r="277" s="5" customFormat="1" ht="12" customHeight="1" x14ac:dyDescent="0.25"/>
    <row r="278" s="5" customFormat="1" ht="12" customHeight="1" x14ac:dyDescent="0.25"/>
    <row r="279" s="5" customFormat="1" ht="12" customHeight="1" x14ac:dyDescent="0.25"/>
    <row r="280" s="5" customFormat="1" ht="12" customHeight="1" x14ac:dyDescent="0.25"/>
    <row r="281" s="5" customFormat="1" ht="12" customHeight="1" x14ac:dyDescent="0.25"/>
    <row r="282" s="5" customFormat="1" ht="12" customHeight="1" x14ac:dyDescent="0.25"/>
    <row r="283" s="5" customFormat="1" ht="12" customHeight="1" x14ac:dyDescent="0.25"/>
    <row r="284" s="5" customFormat="1" ht="12" customHeight="1" x14ac:dyDescent="0.25"/>
    <row r="285" s="5" customFormat="1" ht="12" customHeight="1" x14ac:dyDescent="0.25"/>
    <row r="286" s="5" customFormat="1" ht="12" customHeight="1" x14ac:dyDescent="0.25"/>
    <row r="287" s="5" customFormat="1" ht="12" customHeight="1" x14ac:dyDescent="0.25"/>
    <row r="288" s="5" customFormat="1" ht="12" customHeight="1" x14ac:dyDescent="0.25"/>
    <row r="289" s="5" customFormat="1" ht="12" customHeight="1" x14ac:dyDescent="0.25"/>
    <row r="290" s="5" customFormat="1" ht="12" customHeight="1" x14ac:dyDescent="0.25"/>
    <row r="291" s="5" customFormat="1" ht="12" customHeight="1" x14ac:dyDescent="0.25"/>
    <row r="292" s="5" customFormat="1" ht="12" customHeight="1" x14ac:dyDescent="0.25"/>
    <row r="293" s="5" customFormat="1" ht="12" customHeight="1" x14ac:dyDescent="0.25"/>
    <row r="294" s="5" customFormat="1" ht="12" customHeight="1" x14ac:dyDescent="0.25"/>
    <row r="295" s="5" customFormat="1" ht="12" customHeight="1" x14ac:dyDescent="0.25"/>
    <row r="296" s="5" customFormat="1" ht="12" customHeight="1" x14ac:dyDescent="0.25"/>
    <row r="297" s="5" customFormat="1" ht="12" customHeight="1" x14ac:dyDescent="0.25"/>
    <row r="298" s="5" customFormat="1" ht="12" customHeight="1" x14ac:dyDescent="0.25"/>
    <row r="299" s="5" customFormat="1" ht="12" customHeight="1" x14ac:dyDescent="0.25"/>
    <row r="300" s="5" customFormat="1" ht="12" customHeight="1" x14ac:dyDescent="0.25"/>
    <row r="301" s="5" customFormat="1" ht="12" customHeight="1" x14ac:dyDescent="0.25"/>
    <row r="302" s="5" customFormat="1" ht="12" customHeight="1" x14ac:dyDescent="0.25"/>
    <row r="303" s="5" customFormat="1" ht="12" customHeight="1" x14ac:dyDescent="0.25"/>
    <row r="304" s="5" customFormat="1" ht="12" customHeight="1" x14ac:dyDescent="0.25"/>
    <row r="305" s="5" customFormat="1" ht="12" customHeight="1" x14ac:dyDescent="0.25"/>
    <row r="306" s="5" customFormat="1" ht="12" customHeight="1" x14ac:dyDescent="0.25"/>
    <row r="307" s="5" customFormat="1" ht="12" customHeight="1" x14ac:dyDescent="0.25"/>
    <row r="308" s="5" customFormat="1" ht="12" customHeight="1" x14ac:dyDescent="0.25"/>
    <row r="309" s="5" customFormat="1" ht="12" customHeight="1" x14ac:dyDescent="0.25"/>
    <row r="310" s="5" customFormat="1" ht="12" customHeight="1" x14ac:dyDescent="0.25"/>
    <row r="311" s="5" customFormat="1" ht="12" customHeight="1" x14ac:dyDescent="0.25"/>
    <row r="312" s="5" customFormat="1" ht="12" customHeight="1" x14ac:dyDescent="0.25"/>
    <row r="313" s="5" customFormat="1" ht="12" customHeight="1" x14ac:dyDescent="0.25"/>
    <row r="314" s="5" customFormat="1" ht="12" customHeight="1" x14ac:dyDescent="0.25"/>
    <row r="315" s="5" customFormat="1" ht="12" customHeight="1" x14ac:dyDescent="0.25"/>
    <row r="316" s="5" customFormat="1" ht="12" customHeight="1" x14ac:dyDescent="0.25"/>
    <row r="317" s="5" customFormat="1" ht="12" customHeight="1" x14ac:dyDescent="0.25"/>
    <row r="318" s="5" customFormat="1" ht="12" customHeight="1" x14ac:dyDescent="0.25"/>
    <row r="319" s="5" customFormat="1" ht="12" customHeight="1" x14ac:dyDescent="0.25"/>
    <row r="320" s="5" customFormat="1" ht="12" customHeight="1" x14ac:dyDescent="0.25"/>
    <row r="321" s="5" customFormat="1" ht="12" customHeight="1" x14ac:dyDescent="0.25"/>
    <row r="322" s="5" customFormat="1" ht="12" customHeight="1" x14ac:dyDescent="0.25"/>
    <row r="323" s="5" customFormat="1" ht="12" customHeight="1" x14ac:dyDescent="0.25"/>
    <row r="324" s="5" customFormat="1" ht="12" customHeight="1" x14ac:dyDescent="0.25"/>
    <row r="325" s="5" customFormat="1" ht="12" customHeight="1" x14ac:dyDescent="0.25"/>
    <row r="326" s="5" customFormat="1" ht="12" customHeight="1" x14ac:dyDescent="0.25"/>
    <row r="327" s="5" customFormat="1" ht="12" customHeight="1" x14ac:dyDescent="0.25"/>
    <row r="328" s="5" customFormat="1" ht="12" customHeight="1" x14ac:dyDescent="0.25"/>
    <row r="329" s="5" customFormat="1" ht="12" customHeight="1" x14ac:dyDescent="0.25"/>
    <row r="330" s="5" customFormat="1" ht="12" customHeight="1" x14ac:dyDescent="0.25"/>
    <row r="331" s="5" customFormat="1" ht="12" customHeight="1" x14ac:dyDescent="0.25"/>
    <row r="332" s="5" customFormat="1" ht="12" customHeight="1" x14ac:dyDescent="0.25"/>
    <row r="333" s="5" customFormat="1" ht="12" customHeight="1" x14ac:dyDescent="0.25"/>
    <row r="334" s="5" customFormat="1" ht="12" customHeight="1" x14ac:dyDescent="0.25"/>
    <row r="335" s="5" customFormat="1" ht="12" customHeight="1" x14ac:dyDescent="0.25"/>
    <row r="336" s="5" customFormat="1" ht="12" customHeight="1" x14ac:dyDescent="0.25"/>
    <row r="337" s="5" customFormat="1" ht="12" customHeight="1" x14ac:dyDescent="0.25"/>
    <row r="338" s="5" customFormat="1" ht="12" customHeight="1" x14ac:dyDescent="0.25"/>
    <row r="339" s="5" customFormat="1" ht="12" customHeight="1" x14ac:dyDescent="0.25"/>
    <row r="340" s="5" customFormat="1" ht="12" customHeight="1" x14ac:dyDescent="0.25"/>
    <row r="341" s="5" customFormat="1" ht="12" customHeight="1" x14ac:dyDescent="0.25"/>
    <row r="342" s="5" customFormat="1" ht="12" customHeight="1" x14ac:dyDescent="0.25"/>
    <row r="343" s="5" customFormat="1" ht="12" customHeight="1" x14ac:dyDescent="0.25"/>
    <row r="344" s="5" customFormat="1" ht="12" customHeight="1" x14ac:dyDescent="0.25"/>
    <row r="345" s="5" customFormat="1" ht="12" customHeight="1" x14ac:dyDescent="0.25"/>
    <row r="346" s="5" customFormat="1" ht="12" customHeight="1" x14ac:dyDescent="0.25"/>
    <row r="347" s="5" customFormat="1" ht="12" customHeight="1" x14ac:dyDescent="0.25"/>
    <row r="348" s="5" customFormat="1" ht="12" customHeight="1" x14ac:dyDescent="0.25"/>
    <row r="349" s="5" customFormat="1" ht="12" customHeight="1" x14ac:dyDescent="0.25"/>
    <row r="350" s="5" customFormat="1" ht="12" customHeight="1" x14ac:dyDescent="0.25"/>
    <row r="351" s="5" customFormat="1" ht="12" customHeight="1" x14ac:dyDescent="0.25"/>
    <row r="352" s="5" customFormat="1" ht="12" customHeight="1" x14ac:dyDescent="0.25"/>
    <row r="353" s="5" customFormat="1" ht="12" customHeight="1" x14ac:dyDescent="0.25"/>
    <row r="354" s="5" customFormat="1" ht="12" customHeight="1" x14ac:dyDescent="0.25"/>
    <row r="355" s="5" customFormat="1" ht="12" customHeight="1" x14ac:dyDescent="0.25"/>
    <row r="356" s="5" customFormat="1" ht="12" customHeight="1" x14ac:dyDescent="0.25"/>
    <row r="357" s="5" customFormat="1" ht="12" customHeight="1" x14ac:dyDescent="0.25"/>
    <row r="358" s="5" customFormat="1" ht="12" customHeight="1" x14ac:dyDescent="0.25"/>
    <row r="359" s="5" customFormat="1" ht="12" customHeight="1" x14ac:dyDescent="0.25"/>
    <row r="360" s="5" customFormat="1" ht="12" customHeight="1" x14ac:dyDescent="0.25"/>
    <row r="361" s="5" customFormat="1" ht="12" customHeight="1" x14ac:dyDescent="0.25"/>
    <row r="362" s="5" customFormat="1" ht="12" customHeight="1" x14ac:dyDescent="0.25"/>
    <row r="363" s="5" customFormat="1" ht="12" customHeight="1" x14ac:dyDescent="0.25"/>
    <row r="364" s="5" customFormat="1" ht="12" customHeight="1" x14ac:dyDescent="0.25"/>
    <row r="365" s="5" customFormat="1" ht="12" customHeight="1" x14ac:dyDescent="0.25"/>
    <row r="366" s="5" customFormat="1" ht="12" customHeight="1" x14ac:dyDescent="0.25"/>
    <row r="367" s="5" customFormat="1" ht="12" customHeight="1" x14ac:dyDescent="0.25"/>
    <row r="368" s="5" customFormat="1" ht="12" customHeight="1" x14ac:dyDescent="0.25"/>
    <row r="369" s="5" customFormat="1" ht="12" customHeight="1" x14ac:dyDescent="0.25"/>
    <row r="370" s="5" customFormat="1" ht="12" customHeight="1" x14ac:dyDescent="0.25"/>
    <row r="371" s="5" customFormat="1" ht="12" customHeight="1" x14ac:dyDescent="0.25"/>
    <row r="372" s="5" customFormat="1" ht="12" customHeight="1" x14ac:dyDescent="0.25"/>
    <row r="373" s="5" customFormat="1" ht="12" customHeight="1" x14ac:dyDescent="0.25"/>
    <row r="374" s="5" customFormat="1" ht="12" customHeight="1" x14ac:dyDescent="0.25"/>
    <row r="375" s="5" customFormat="1" ht="12" customHeight="1" x14ac:dyDescent="0.25"/>
    <row r="376" s="5" customFormat="1" ht="12" customHeight="1" x14ac:dyDescent="0.25"/>
    <row r="377" s="5" customFormat="1" ht="12" customHeight="1" x14ac:dyDescent="0.25"/>
    <row r="378" s="5" customFormat="1" ht="12" customHeight="1" x14ac:dyDescent="0.25"/>
    <row r="379" s="5" customFormat="1" ht="12" customHeight="1" x14ac:dyDescent="0.25"/>
    <row r="380" s="5" customFormat="1" ht="12" customHeight="1" x14ac:dyDescent="0.25"/>
    <row r="381" s="5" customFormat="1" ht="12" customHeight="1" x14ac:dyDescent="0.25"/>
    <row r="382" s="5" customFormat="1" ht="12" customHeight="1" x14ac:dyDescent="0.25"/>
    <row r="383" s="5" customFormat="1" ht="12" customHeight="1" x14ac:dyDescent="0.25"/>
    <row r="384" s="5" customFormat="1" ht="12" customHeight="1" x14ac:dyDescent="0.25"/>
    <row r="385" s="5" customFormat="1" ht="12" customHeight="1" x14ac:dyDescent="0.25"/>
    <row r="386" s="5" customFormat="1" ht="12" customHeight="1" x14ac:dyDescent="0.25"/>
    <row r="387" s="5" customFormat="1" ht="12" customHeight="1" x14ac:dyDescent="0.25"/>
    <row r="388" s="5" customFormat="1" ht="12" customHeight="1" x14ac:dyDescent="0.25"/>
    <row r="389" s="5" customFormat="1" ht="12" customHeight="1" x14ac:dyDescent="0.25"/>
    <row r="390" s="5" customFormat="1" ht="12" customHeight="1" x14ac:dyDescent="0.25"/>
    <row r="391" s="5" customFormat="1" ht="12" customHeight="1" x14ac:dyDescent="0.25"/>
    <row r="392" s="5" customFormat="1" ht="12" customHeight="1" x14ac:dyDescent="0.25"/>
    <row r="393" s="5" customFormat="1" ht="12" customHeight="1" x14ac:dyDescent="0.25"/>
    <row r="394" s="5" customFormat="1" ht="12" customHeight="1" x14ac:dyDescent="0.25"/>
    <row r="395" s="5" customFormat="1" ht="12" customHeight="1" x14ac:dyDescent="0.25"/>
    <row r="396" s="5" customFormat="1" ht="12" customHeight="1" x14ac:dyDescent="0.25"/>
    <row r="397" s="5" customFormat="1" ht="12" customHeight="1" x14ac:dyDescent="0.25"/>
    <row r="398" s="5" customFormat="1" ht="12" customHeight="1" x14ac:dyDescent="0.25"/>
    <row r="399" s="5" customFormat="1" ht="12" customHeight="1" x14ac:dyDescent="0.25"/>
    <row r="400" s="5" customFormat="1" ht="12" customHeight="1" x14ac:dyDescent="0.25"/>
    <row r="401" s="5" customFormat="1" ht="12" customHeight="1" x14ac:dyDescent="0.25"/>
    <row r="402" s="5" customFormat="1" ht="12" customHeight="1" x14ac:dyDescent="0.25"/>
    <row r="403" s="5" customFormat="1" ht="12" customHeight="1" x14ac:dyDescent="0.25"/>
    <row r="404" s="5" customFormat="1" ht="12" customHeight="1" x14ac:dyDescent="0.25"/>
    <row r="405" s="5" customFormat="1" ht="12" customHeight="1" x14ac:dyDescent="0.25"/>
    <row r="406" s="5" customFormat="1" ht="12" customHeight="1" x14ac:dyDescent="0.25"/>
    <row r="407" s="5" customFormat="1" ht="12" customHeight="1" x14ac:dyDescent="0.25"/>
    <row r="408" s="5" customFormat="1" ht="12" customHeight="1" x14ac:dyDescent="0.25"/>
    <row r="409" s="5" customFormat="1" ht="12" customHeight="1" x14ac:dyDescent="0.25"/>
    <row r="410" s="5" customFormat="1" ht="12" customHeight="1" x14ac:dyDescent="0.25"/>
    <row r="411" s="5" customFormat="1" ht="12" customHeight="1" x14ac:dyDescent="0.25"/>
    <row r="412" s="5" customFormat="1" ht="12" customHeight="1" x14ac:dyDescent="0.25"/>
    <row r="413" s="5" customFormat="1" ht="12" customHeight="1" x14ac:dyDescent="0.25"/>
    <row r="414" s="5" customFormat="1" ht="12" customHeight="1" x14ac:dyDescent="0.25"/>
    <row r="415" s="5" customFormat="1" ht="12" customHeight="1" x14ac:dyDescent="0.25"/>
    <row r="416" s="5" customFormat="1" ht="12" customHeight="1" x14ac:dyDescent="0.25"/>
    <row r="417" s="5" customFormat="1" ht="12" customHeight="1" x14ac:dyDescent="0.25"/>
    <row r="418" s="5" customFormat="1" ht="12" customHeight="1" x14ac:dyDescent="0.25"/>
    <row r="419" s="5" customFormat="1" ht="12" customHeight="1" x14ac:dyDescent="0.25"/>
    <row r="420" s="5" customFormat="1" ht="12" customHeight="1" x14ac:dyDescent="0.25"/>
    <row r="421" s="5" customFormat="1" ht="12" customHeight="1" x14ac:dyDescent="0.25"/>
    <row r="422" s="5" customFormat="1" ht="12" customHeight="1" x14ac:dyDescent="0.25"/>
    <row r="423" s="5" customFormat="1" ht="12" customHeight="1" x14ac:dyDescent="0.25"/>
    <row r="424" s="5" customFormat="1" ht="12" customHeight="1" x14ac:dyDescent="0.25"/>
    <row r="425" s="5" customFormat="1" ht="12" customHeight="1" x14ac:dyDescent="0.25"/>
    <row r="426" s="5" customFormat="1" ht="12" customHeight="1" x14ac:dyDescent="0.25"/>
    <row r="427" s="5" customFormat="1" ht="12" customHeight="1" x14ac:dyDescent="0.25"/>
    <row r="428" s="5" customFormat="1" ht="12" customHeight="1" x14ac:dyDescent="0.25"/>
    <row r="429" s="5" customFormat="1" ht="12" customHeight="1" x14ac:dyDescent="0.25"/>
    <row r="430" s="5" customFormat="1" ht="12" customHeight="1" x14ac:dyDescent="0.25"/>
    <row r="431" s="5" customFormat="1" ht="12" customHeight="1" x14ac:dyDescent="0.25"/>
    <row r="432" s="5" customFormat="1" ht="12" customHeight="1" x14ac:dyDescent="0.25"/>
    <row r="433" s="5" customFormat="1" ht="12" customHeight="1" x14ac:dyDescent="0.25"/>
    <row r="434" s="5" customFormat="1" ht="12" customHeight="1" x14ac:dyDescent="0.25"/>
    <row r="435" s="5" customFormat="1" ht="12" customHeight="1" x14ac:dyDescent="0.25"/>
    <row r="436" s="5" customFormat="1" ht="12" customHeight="1" x14ac:dyDescent="0.25"/>
    <row r="437" s="5" customFormat="1" ht="12" customHeight="1" x14ac:dyDescent="0.25"/>
    <row r="438" s="5" customFormat="1" ht="12" customHeight="1" x14ac:dyDescent="0.25"/>
    <row r="439" s="5" customFormat="1" ht="12" customHeight="1" x14ac:dyDescent="0.25"/>
    <row r="440" s="5" customFormat="1" ht="12" customHeight="1" x14ac:dyDescent="0.25"/>
    <row r="441" s="5" customFormat="1" ht="12" customHeight="1" x14ac:dyDescent="0.25"/>
    <row r="442" s="5" customFormat="1" ht="12" customHeight="1" x14ac:dyDescent="0.25"/>
    <row r="443" s="5" customFormat="1" ht="12" customHeight="1" x14ac:dyDescent="0.25"/>
    <row r="444" s="5" customFormat="1" ht="12" customHeight="1" x14ac:dyDescent="0.25"/>
    <row r="445" s="5" customFormat="1" ht="12" customHeight="1" x14ac:dyDescent="0.25"/>
    <row r="446" s="5" customFormat="1" ht="12" customHeight="1" x14ac:dyDescent="0.25"/>
    <row r="447" s="5" customFormat="1" ht="12" customHeight="1" x14ac:dyDescent="0.25"/>
    <row r="448" s="5" customFormat="1" ht="12" customHeight="1" x14ac:dyDescent="0.25"/>
    <row r="449" s="5" customFormat="1" ht="12" customHeight="1" x14ac:dyDescent="0.25"/>
    <row r="450" s="5" customFormat="1" ht="12" customHeight="1" x14ac:dyDescent="0.25"/>
    <row r="451" s="5" customFormat="1" ht="12" customHeight="1" x14ac:dyDescent="0.25"/>
    <row r="452" s="5" customFormat="1" ht="12" customHeight="1" x14ac:dyDescent="0.25"/>
    <row r="453" s="5" customFormat="1" ht="12" customHeight="1" x14ac:dyDescent="0.25"/>
    <row r="454" s="5" customFormat="1" ht="12" customHeight="1" x14ac:dyDescent="0.25"/>
    <row r="455" s="5" customFormat="1" ht="12" customHeight="1" x14ac:dyDescent="0.25"/>
    <row r="456" s="5" customFormat="1" ht="12" customHeight="1" x14ac:dyDescent="0.25"/>
    <row r="457" s="5" customFormat="1" ht="12" customHeight="1" x14ac:dyDescent="0.25"/>
    <row r="458" s="5" customFormat="1" ht="12" customHeight="1" x14ac:dyDescent="0.25"/>
    <row r="459" s="5" customFormat="1" ht="12" customHeight="1" x14ac:dyDescent="0.25"/>
    <row r="460" s="5" customFormat="1" ht="12" customHeight="1" x14ac:dyDescent="0.25"/>
    <row r="461" s="5" customFormat="1" ht="12" customHeight="1" x14ac:dyDescent="0.25"/>
    <row r="462" s="5" customFormat="1" ht="12" customHeight="1" x14ac:dyDescent="0.25"/>
    <row r="463" s="5" customFormat="1" ht="12" customHeight="1" x14ac:dyDescent="0.25"/>
    <row r="464" s="5" customFormat="1" ht="12" customHeight="1" x14ac:dyDescent="0.25"/>
    <row r="465" s="5" customFormat="1" ht="12" customHeight="1" x14ac:dyDescent="0.25"/>
    <row r="466" s="5" customFormat="1" ht="12" customHeight="1" x14ac:dyDescent="0.25"/>
    <row r="467" s="5" customFormat="1" ht="12" customHeight="1" x14ac:dyDescent="0.25"/>
    <row r="468" s="5" customFormat="1" ht="12" customHeight="1" x14ac:dyDescent="0.25"/>
    <row r="469" s="5" customFormat="1" ht="12" customHeight="1" x14ac:dyDescent="0.25"/>
    <row r="470" s="5" customFormat="1" ht="12" customHeight="1" x14ac:dyDescent="0.25"/>
    <row r="471" s="5" customFormat="1" ht="12" customHeight="1" x14ac:dyDescent="0.25"/>
    <row r="472" s="5" customFormat="1" ht="12" customHeight="1" x14ac:dyDescent="0.25"/>
    <row r="473" s="5" customFormat="1" ht="12" customHeight="1" x14ac:dyDescent="0.25"/>
    <row r="474" s="5" customFormat="1" ht="12" customHeight="1" x14ac:dyDescent="0.25"/>
    <row r="475" s="5" customFormat="1" ht="12" customHeight="1" x14ac:dyDescent="0.25"/>
    <row r="476" s="5" customFormat="1" ht="12" customHeight="1" x14ac:dyDescent="0.25"/>
    <row r="477" s="5" customFormat="1" ht="12" customHeight="1" x14ac:dyDescent="0.25"/>
    <row r="478" s="5" customFormat="1" ht="12" customHeight="1" x14ac:dyDescent="0.25"/>
    <row r="479" s="5" customFormat="1" ht="12" customHeight="1" x14ac:dyDescent="0.25"/>
    <row r="480" s="5" customFormat="1" ht="12" customHeight="1" x14ac:dyDescent="0.25"/>
    <row r="481" s="5" customFormat="1" ht="12" customHeight="1" x14ac:dyDescent="0.25"/>
    <row r="482" s="5" customFormat="1" ht="12" customHeight="1" x14ac:dyDescent="0.25"/>
    <row r="483" s="5" customFormat="1" ht="12" customHeight="1" x14ac:dyDescent="0.25"/>
    <row r="484" s="5" customFormat="1" ht="12" customHeight="1" x14ac:dyDescent="0.25"/>
    <row r="485" s="5" customFormat="1" ht="12" customHeight="1" x14ac:dyDescent="0.25"/>
    <row r="486" s="5" customFormat="1" ht="12" customHeight="1" x14ac:dyDescent="0.25"/>
    <row r="487" s="5" customFormat="1" ht="12" customHeight="1" x14ac:dyDescent="0.25"/>
    <row r="488" s="5" customFormat="1" ht="12" customHeight="1" x14ac:dyDescent="0.25"/>
    <row r="489" s="5" customFormat="1" ht="12" customHeight="1" x14ac:dyDescent="0.25"/>
    <row r="490" s="5" customFormat="1" ht="12" customHeight="1" x14ac:dyDescent="0.25"/>
    <row r="491" s="5" customFormat="1" ht="12" customHeight="1" x14ac:dyDescent="0.25"/>
    <row r="492" s="5" customFormat="1" ht="12" customHeight="1" x14ac:dyDescent="0.25"/>
    <row r="493" s="5" customFormat="1" ht="12" customHeight="1" x14ac:dyDescent="0.25"/>
    <row r="494" s="5" customFormat="1" ht="12" customHeight="1" x14ac:dyDescent="0.25"/>
    <row r="495" s="5" customFormat="1" ht="12" customHeight="1" x14ac:dyDescent="0.25"/>
    <row r="496" s="5" customFormat="1" ht="12" customHeight="1" x14ac:dyDescent="0.25"/>
    <row r="497" s="5" customFormat="1" ht="12" customHeight="1" x14ac:dyDescent="0.25"/>
    <row r="498" s="5" customFormat="1" ht="12" customHeight="1" x14ac:dyDescent="0.25"/>
    <row r="499" s="5" customFormat="1" ht="12" customHeight="1" x14ac:dyDescent="0.25"/>
    <row r="500" s="5" customFormat="1" ht="12" customHeight="1" x14ac:dyDescent="0.25"/>
    <row r="501" s="5" customFormat="1" ht="12" customHeight="1" x14ac:dyDescent="0.25"/>
    <row r="502" s="5" customFormat="1" ht="12" customHeight="1" x14ac:dyDescent="0.25"/>
    <row r="503" s="5" customFormat="1" ht="12" customHeight="1" x14ac:dyDescent="0.25"/>
    <row r="504" s="5" customFormat="1" ht="12" customHeight="1" x14ac:dyDescent="0.25"/>
    <row r="505" s="5" customFormat="1" ht="12" customHeight="1" x14ac:dyDescent="0.25"/>
    <row r="506" s="5" customFormat="1" ht="12" customHeight="1" x14ac:dyDescent="0.25"/>
    <row r="507" s="5" customFormat="1" ht="12" customHeight="1" x14ac:dyDescent="0.25"/>
    <row r="508" s="5" customFormat="1" ht="12" customHeight="1" x14ac:dyDescent="0.25"/>
    <row r="509" s="5" customFormat="1" ht="12" customHeight="1" x14ac:dyDescent="0.25"/>
    <row r="510" s="5" customFormat="1" ht="12" customHeight="1" x14ac:dyDescent="0.25"/>
    <row r="511" s="5" customFormat="1" ht="12" customHeight="1" x14ac:dyDescent="0.25"/>
    <row r="512" s="5" customFormat="1" ht="12" customHeight="1" x14ac:dyDescent="0.25"/>
    <row r="513" s="5" customFormat="1" ht="12" customHeight="1" x14ac:dyDescent="0.25"/>
    <row r="514" s="5" customFormat="1" ht="12" customHeight="1" x14ac:dyDescent="0.25"/>
    <row r="515" s="5" customFormat="1" ht="12" customHeight="1" x14ac:dyDescent="0.25"/>
    <row r="516" s="5" customFormat="1" ht="12" customHeight="1" x14ac:dyDescent="0.25"/>
    <row r="517" s="5" customFormat="1" ht="12" customHeight="1" x14ac:dyDescent="0.25"/>
    <row r="518" s="5" customFormat="1" ht="12" customHeight="1" x14ac:dyDescent="0.25"/>
    <row r="519" s="5" customFormat="1" ht="12" customHeight="1" x14ac:dyDescent="0.25"/>
    <row r="520" s="5" customFormat="1" ht="12" customHeight="1" x14ac:dyDescent="0.25"/>
    <row r="521" s="5" customFormat="1" ht="12" customHeight="1" x14ac:dyDescent="0.25"/>
    <row r="522" s="5" customFormat="1" ht="12" customHeight="1" x14ac:dyDescent="0.25"/>
    <row r="523" s="5" customFormat="1" ht="12" customHeight="1" x14ac:dyDescent="0.25"/>
    <row r="524" s="5" customFormat="1" ht="12" customHeight="1" x14ac:dyDescent="0.25"/>
    <row r="525" s="5" customFormat="1" ht="12" customHeight="1" x14ac:dyDescent="0.25"/>
    <row r="526" s="5" customFormat="1" ht="12" customHeight="1" x14ac:dyDescent="0.25"/>
    <row r="527" s="5" customFormat="1" ht="12" customHeight="1" x14ac:dyDescent="0.25"/>
    <row r="528" s="5" customFormat="1" ht="12" customHeight="1" x14ac:dyDescent="0.25"/>
    <row r="529" s="5" customFormat="1" ht="12" customHeight="1" x14ac:dyDescent="0.25"/>
    <row r="530" s="5" customFormat="1" ht="12" customHeight="1" x14ac:dyDescent="0.25"/>
    <row r="531" s="5" customFormat="1" ht="12" customHeight="1" x14ac:dyDescent="0.25"/>
    <row r="532" s="5" customFormat="1" ht="12" customHeight="1" x14ac:dyDescent="0.25"/>
    <row r="533" s="5" customFormat="1" ht="12" customHeight="1" x14ac:dyDescent="0.25"/>
    <row r="534" s="5" customFormat="1" ht="12" customHeight="1" x14ac:dyDescent="0.25"/>
    <row r="535" s="5" customFormat="1" ht="12" customHeight="1" x14ac:dyDescent="0.25"/>
    <row r="536" s="5" customFormat="1" ht="12" customHeight="1" x14ac:dyDescent="0.25"/>
    <row r="537" s="5" customFormat="1" ht="12" customHeight="1" x14ac:dyDescent="0.25"/>
    <row r="538" s="5" customFormat="1" ht="12" customHeight="1" x14ac:dyDescent="0.25"/>
    <row r="539" s="5" customFormat="1" ht="12" customHeight="1" x14ac:dyDescent="0.25"/>
    <row r="540" s="5" customFormat="1" ht="12" customHeight="1" x14ac:dyDescent="0.25"/>
    <row r="541" s="5" customFormat="1" ht="12" customHeight="1" x14ac:dyDescent="0.25"/>
    <row r="542" s="5" customFormat="1" ht="12" customHeight="1" x14ac:dyDescent="0.25"/>
    <row r="543" s="5" customFormat="1" ht="12" customHeight="1" x14ac:dyDescent="0.25"/>
    <row r="544" s="5" customFormat="1" ht="12" customHeight="1" x14ac:dyDescent="0.25"/>
    <row r="545" s="5" customFormat="1" ht="12" customHeight="1" x14ac:dyDescent="0.25"/>
    <row r="546" s="5" customFormat="1" ht="12" customHeight="1" x14ac:dyDescent="0.25"/>
    <row r="547" s="5" customFormat="1" ht="12" customHeight="1" x14ac:dyDescent="0.25"/>
    <row r="548" s="5" customFormat="1" ht="12" customHeight="1" x14ac:dyDescent="0.25"/>
    <row r="549" s="5" customFormat="1" ht="12" customHeight="1" x14ac:dyDescent="0.25"/>
    <row r="550" s="5" customFormat="1" ht="12" customHeight="1" x14ac:dyDescent="0.25"/>
    <row r="551" s="5" customFormat="1" ht="12" customHeight="1" x14ac:dyDescent="0.25"/>
    <row r="552" s="5" customFormat="1" ht="12" customHeight="1" x14ac:dyDescent="0.25"/>
    <row r="553" s="5" customFormat="1" ht="12" customHeight="1" x14ac:dyDescent="0.25"/>
    <row r="554" s="5" customFormat="1" ht="12" customHeight="1" x14ac:dyDescent="0.25"/>
    <row r="555" s="5" customFormat="1" ht="12" customHeight="1" x14ac:dyDescent="0.25"/>
    <row r="556" s="5" customFormat="1" ht="12" customHeight="1" x14ac:dyDescent="0.25"/>
    <row r="557" s="5" customFormat="1" ht="12" customHeight="1" x14ac:dyDescent="0.25"/>
    <row r="558" s="5" customFormat="1" ht="12" customHeight="1" x14ac:dyDescent="0.25"/>
    <row r="559" s="5" customFormat="1" ht="12" customHeight="1" x14ac:dyDescent="0.25"/>
    <row r="560" s="5" customFormat="1" ht="12" customHeight="1" x14ac:dyDescent="0.25"/>
    <row r="561" s="5" customFormat="1" ht="12" customHeight="1" x14ac:dyDescent="0.25"/>
    <row r="562" s="5" customFormat="1" ht="12" customHeight="1" x14ac:dyDescent="0.25"/>
    <row r="563" s="5" customFormat="1" ht="12" customHeight="1" x14ac:dyDescent="0.25"/>
    <row r="564" s="5" customFormat="1" ht="12" customHeight="1" x14ac:dyDescent="0.25"/>
    <row r="565" s="5" customFormat="1" ht="12" customHeight="1" x14ac:dyDescent="0.25"/>
    <row r="566" s="5" customFormat="1" ht="12" customHeight="1" x14ac:dyDescent="0.25"/>
    <row r="567" s="5" customFormat="1" ht="12" customHeight="1" x14ac:dyDescent="0.25"/>
    <row r="568" s="5" customFormat="1" ht="12" customHeight="1" x14ac:dyDescent="0.25"/>
    <row r="569" s="5" customFormat="1" ht="12" customHeight="1" x14ac:dyDescent="0.25"/>
    <row r="570" s="5" customFormat="1" ht="12" customHeight="1" x14ac:dyDescent="0.25"/>
    <row r="571" s="5" customFormat="1" ht="12" customHeight="1" x14ac:dyDescent="0.25"/>
    <row r="572" s="5" customFormat="1" ht="12" customHeight="1" x14ac:dyDescent="0.25"/>
    <row r="573" s="5" customFormat="1" ht="12" customHeight="1" x14ac:dyDescent="0.25"/>
    <row r="574" s="5" customFormat="1" ht="12" customHeight="1" x14ac:dyDescent="0.25"/>
    <row r="575" s="5" customFormat="1" ht="12" customHeight="1" x14ac:dyDescent="0.25"/>
    <row r="576" s="5" customFormat="1" ht="12" customHeight="1" x14ac:dyDescent="0.25"/>
    <row r="577" s="5" customFormat="1" ht="12" customHeight="1" x14ac:dyDescent="0.25"/>
    <row r="578" s="5" customFormat="1" ht="12" customHeight="1" x14ac:dyDescent="0.25"/>
    <row r="579" s="5" customFormat="1" ht="12" customHeight="1" x14ac:dyDescent="0.25"/>
    <row r="580" s="5" customFormat="1" ht="12" customHeight="1" x14ac:dyDescent="0.25"/>
    <row r="581" s="5" customFormat="1" ht="12" customHeight="1" x14ac:dyDescent="0.25"/>
    <row r="582" s="5" customFormat="1" ht="12" customHeight="1" x14ac:dyDescent="0.25"/>
    <row r="583" s="5" customFormat="1" ht="12" customHeight="1" x14ac:dyDescent="0.25"/>
    <row r="584" s="5" customFormat="1" ht="12" customHeight="1" x14ac:dyDescent="0.25"/>
    <row r="585" s="5" customFormat="1" ht="12" customHeight="1" x14ac:dyDescent="0.25"/>
    <row r="586" s="5" customFormat="1" ht="12" customHeight="1" x14ac:dyDescent="0.25"/>
    <row r="587" s="5" customFormat="1" ht="12" customHeight="1" x14ac:dyDescent="0.25"/>
    <row r="588" s="5" customFormat="1" ht="12" customHeight="1" x14ac:dyDescent="0.25"/>
    <row r="589" s="5" customFormat="1" ht="12" customHeight="1" x14ac:dyDescent="0.25"/>
    <row r="590" s="5" customFormat="1" ht="12" customHeight="1" x14ac:dyDescent="0.25"/>
    <row r="591" s="5" customFormat="1" ht="12" customHeight="1" x14ac:dyDescent="0.25"/>
    <row r="592" s="5" customFormat="1" ht="12" customHeight="1" x14ac:dyDescent="0.25"/>
    <row r="593" s="5" customFormat="1" ht="12" customHeight="1" x14ac:dyDescent="0.25"/>
    <row r="594" s="5" customFormat="1" ht="12" customHeight="1" x14ac:dyDescent="0.25"/>
    <row r="595" s="5" customFormat="1" ht="12" customHeight="1" x14ac:dyDescent="0.25"/>
    <row r="596" s="5" customFormat="1" ht="12" customHeight="1" x14ac:dyDescent="0.25"/>
    <row r="597" s="5" customFormat="1" ht="12" customHeight="1" x14ac:dyDescent="0.25"/>
    <row r="598" s="5" customFormat="1" ht="12" customHeight="1" x14ac:dyDescent="0.25"/>
    <row r="599" s="5" customFormat="1" ht="12" customHeight="1" x14ac:dyDescent="0.25"/>
    <row r="600" s="5" customFormat="1" ht="12" customHeight="1" x14ac:dyDescent="0.25"/>
    <row r="601" s="5" customFormat="1" ht="12" customHeight="1" x14ac:dyDescent="0.25"/>
    <row r="602" s="5" customFormat="1" ht="12" customHeight="1" x14ac:dyDescent="0.25"/>
    <row r="603" s="5" customFormat="1" ht="12" customHeight="1" x14ac:dyDescent="0.25"/>
    <row r="604" s="5" customFormat="1" ht="12" customHeight="1" x14ac:dyDescent="0.25"/>
    <row r="605" s="5" customFormat="1" ht="12" customHeight="1" x14ac:dyDescent="0.25"/>
    <row r="606" s="5" customFormat="1" ht="12" customHeight="1" x14ac:dyDescent="0.25"/>
    <row r="607" s="5" customFormat="1" ht="12" customHeight="1" x14ac:dyDescent="0.25"/>
    <row r="608" s="5" customFormat="1" ht="12" customHeight="1" x14ac:dyDescent="0.25"/>
    <row r="609" s="5" customFormat="1" ht="12" customHeight="1" x14ac:dyDescent="0.25"/>
    <row r="610" s="5" customFormat="1" ht="12" customHeight="1" x14ac:dyDescent="0.25"/>
    <row r="611" s="5" customFormat="1" ht="12" customHeight="1" x14ac:dyDescent="0.25"/>
    <row r="612" s="5" customFormat="1" ht="12" customHeight="1" x14ac:dyDescent="0.25"/>
    <row r="613" s="5" customFormat="1" ht="12" customHeight="1" x14ac:dyDescent="0.25"/>
    <row r="614" s="5" customFormat="1" ht="12" customHeight="1" x14ac:dyDescent="0.25"/>
    <row r="615" s="5" customFormat="1" ht="12" customHeight="1" x14ac:dyDescent="0.25"/>
    <row r="616" s="5" customFormat="1" ht="12" customHeight="1" x14ac:dyDescent="0.25"/>
    <row r="617" s="5" customFormat="1" ht="12" customHeight="1" x14ac:dyDescent="0.25"/>
    <row r="618" s="5" customFormat="1" ht="12" customHeight="1" x14ac:dyDescent="0.25"/>
    <row r="619" s="5" customFormat="1" ht="12" customHeight="1" x14ac:dyDescent="0.25"/>
    <row r="620" s="5" customFormat="1" ht="12" customHeight="1" x14ac:dyDescent="0.25"/>
    <row r="621" s="5" customFormat="1" ht="12" customHeight="1" x14ac:dyDescent="0.25"/>
    <row r="622" s="5" customFormat="1" ht="12" customHeight="1" x14ac:dyDescent="0.25"/>
    <row r="623" s="5" customFormat="1" ht="12" customHeight="1" x14ac:dyDescent="0.25"/>
    <row r="624" s="5" customFormat="1" ht="12" customHeight="1" x14ac:dyDescent="0.25"/>
    <row r="625" s="5" customFormat="1" ht="12" customHeight="1" x14ac:dyDescent="0.25"/>
    <row r="626" s="5" customFormat="1" ht="12" customHeight="1" x14ac:dyDescent="0.25"/>
    <row r="627" s="5" customFormat="1" ht="12" customHeight="1" x14ac:dyDescent="0.25"/>
    <row r="628" s="5" customFormat="1" ht="12" customHeight="1" x14ac:dyDescent="0.25"/>
    <row r="629" s="5" customFormat="1" ht="12" customHeight="1" x14ac:dyDescent="0.25"/>
    <row r="630" s="5" customFormat="1" ht="12" customHeight="1" x14ac:dyDescent="0.25"/>
    <row r="631" s="5" customFormat="1" ht="12" customHeight="1" x14ac:dyDescent="0.25"/>
    <row r="632" s="5" customFormat="1" ht="12" customHeight="1" x14ac:dyDescent="0.25"/>
    <row r="633" s="5" customFormat="1" ht="12" customHeight="1" x14ac:dyDescent="0.25"/>
    <row r="634" s="5" customFormat="1" ht="12" customHeight="1" x14ac:dyDescent="0.25"/>
    <row r="635" s="5" customFormat="1" ht="12" customHeight="1" x14ac:dyDescent="0.25"/>
    <row r="636" s="5" customFormat="1" ht="12" customHeight="1" x14ac:dyDescent="0.25"/>
    <row r="637" s="5" customFormat="1" ht="12" customHeight="1" x14ac:dyDescent="0.25"/>
    <row r="638" s="5" customFormat="1" ht="12" customHeight="1" x14ac:dyDescent="0.25"/>
    <row r="639" s="5" customFormat="1" ht="12" customHeight="1" x14ac:dyDescent="0.25"/>
    <row r="640" s="5" customFormat="1" ht="12" customHeight="1" x14ac:dyDescent="0.25"/>
    <row r="641" s="5" customFormat="1" ht="12" customHeight="1" x14ac:dyDescent="0.25"/>
    <row r="642" s="5" customFormat="1" ht="12" customHeight="1" x14ac:dyDescent="0.25"/>
    <row r="643" s="5" customFormat="1" ht="12" customHeight="1" x14ac:dyDescent="0.25"/>
    <row r="644" s="5" customFormat="1" ht="12" customHeight="1" x14ac:dyDescent="0.25"/>
    <row r="645" s="5" customFormat="1" ht="12" customHeight="1" x14ac:dyDescent="0.25"/>
    <row r="646" s="5" customFormat="1" ht="12" customHeight="1" x14ac:dyDescent="0.25"/>
    <row r="647" s="5" customFormat="1" ht="12" customHeight="1" x14ac:dyDescent="0.25"/>
    <row r="648" s="5" customFormat="1" ht="12" customHeight="1" x14ac:dyDescent="0.25"/>
    <row r="649" s="5" customFormat="1" ht="12" customHeight="1" x14ac:dyDescent="0.25"/>
    <row r="650" s="5" customFormat="1" ht="12" customHeight="1" x14ac:dyDescent="0.25"/>
    <row r="651" s="5" customFormat="1" ht="12" customHeight="1" x14ac:dyDescent="0.25"/>
    <row r="652" s="5" customFormat="1" ht="12" customHeight="1" x14ac:dyDescent="0.25"/>
    <row r="653" s="5" customFormat="1" ht="12" customHeight="1" x14ac:dyDescent="0.25"/>
    <row r="654" s="5" customFormat="1" ht="12" customHeight="1" x14ac:dyDescent="0.25"/>
    <row r="655" s="5" customFormat="1" ht="12" customHeight="1" x14ac:dyDescent="0.25"/>
    <row r="656" s="5" customFormat="1" ht="12" customHeight="1" x14ac:dyDescent="0.25"/>
    <row r="657" s="5" customFormat="1" ht="12" customHeight="1" x14ac:dyDescent="0.25"/>
    <row r="658" s="5" customFormat="1" ht="12" customHeight="1" x14ac:dyDescent="0.25"/>
    <row r="659" s="5" customFormat="1" ht="12" customHeight="1" x14ac:dyDescent="0.25"/>
    <row r="660" s="5" customFormat="1" ht="12" customHeight="1" x14ac:dyDescent="0.25"/>
    <row r="661" s="5" customFormat="1" ht="12" customHeight="1" x14ac:dyDescent="0.25"/>
    <row r="662" s="5" customFormat="1" ht="12" customHeight="1" x14ac:dyDescent="0.25"/>
    <row r="663" s="5" customFormat="1" ht="12" customHeight="1" x14ac:dyDescent="0.25"/>
    <row r="664" s="5" customFormat="1" ht="12" customHeight="1" x14ac:dyDescent="0.25"/>
    <row r="665" s="5" customFormat="1" ht="12" customHeight="1" x14ac:dyDescent="0.25"/>
    <row r="666" s="5" customFormat="1" ht="12" customHeight="1" x14ac:dyDescent="0.25"/>
    <row r="667" s="5" customFormat="1" ht="12" customHeight="1" x14ac:dyDescent="0.25"/>
    <row r="668" s="5" customFormat="1" ht="12" customHeight="1" x14ac:dyDescent="0.25"/>
    <row r="669" s="5" customFormat="1" ht="12" customHeight="1" x14ac:dyDescent="0.25"/>
    <row r="670" s="5" customFormat="1" ht="12" customHeight="1" x14ac:dyDescent="0.25"/>
    <row r="671" s="5" customFormat="1" ht="12" customHeight="1" x14ac:dyDescent="0.25"/>
    <row r="672" s="5" customFormat="1" ht="12" customHeight="1" x14ac:dyDescent="0.25"/>
    <row r="673" s="5" customFormat="1" ht="12" customHeight="1" x14ac:dyDescent="0.25"/>
    <row r="674" s="5" customFormat="1" ht="12" customHeight="1" x14ac:dyDescent="0.25"/>
    <row r="675" s="5" customFormat="1" ht="12" customHeight="1" x14ac:dyDescent="0.25"/>
    <row r="676" s="5" customFormat="1" ht="12" customHeight="1" x14ac:dyDescent="0.25"/>
    <row r="677" s="5" customFormat="1" ht="12" customHeight="1" x14ac:dyDescent="0.25"/>
    <row r="678" s="5" customFormat="1" ht="12" customHeight="1" x14ac:dyDescent="0.25"/>
    <row r="679" s="5" customFormat="1" ht="12" customHeight="1" x14ac:dyDescent="0.25"/>
    <row r="680" s="5" customFormat="1" ht="12" customHeight="1" x14ac:dyDescent="0.25"/>
    <row r="681" s="5" customFormat="1" ht="12" customHeight="1" x14ac:dyDescent="0.25"/>
    <row r="682" s="5" customFormat="1" ht="12" customHeight="1" x14ac:dyDescent="0.25"/>
    <row r="683" s="5" customFormat="1" ht="12" customHeight="1" x14ac:dyDescent="0.25"/>
    <row r="684" s="5" customFormat="1" ht="12" customHeight="1" x14ac:dyDescent="0.25"/>
    <row r="685" s="5" customFormat="1" ht="12" customHeight="1" x14ac:dyDescent="0.25"/>
    <row r="686" s="5" customFormat="1" ht="12" customHeight="1" x14ac:dyDescent="0.25"/>
    <row r="687" s="5" customFormat="1" ht="12" customHeight="1" x14ac:dyDescent="0.25"/>
    <row r="688" s="5" customFormat="1" ht="12" customHeight="1" x14ac:dyDescent="0.25"/>
    <row r="689" s="5" customFormat="1" ht="12" customHeight="1" x14ac:dyDescent="0.25"/>
    <row r="690" s="5" customFormat="1" ht="12" customHeight="1" x14ac:dyDescent="0.25"/>
    <row r="691" s="5" customFormat="1" ht="12" customHeight="1" x14ac:dyDescent="0.25"/>
    <row r="692" s="5" customFormat="1" ht="12" customHeight="1" x14ac:dyDescent="0.25"/>
    <row r="693" s="5" customFormat="1" ht="12" customHeight="1" x14ac:dyDescent="0.25"/>
    <row r="694" s="5" customFormat="1" ht="12" customHeight="1" x14ac:dyDescent="0.25"/>
    <row r="695" s="5" customFormat="1" ht="12" customHeight="1" x14ac:dyDescent="0.25"/>
    <row r="696" s="5" customFormat="1" ht="12" customHeight="1" x14ac:dyDescent="0.25"/>
    <row r="697" s="5" customFormat="1" ht="12" customHeight="1" x14ac:dyDescent="0.25"/>
    <row r="698" s="5" customFormat="1" ht="12" customHeight="1" x14ac:dyDescent="0.25"/>
    <row r="699" s="5" customFormat="1" ht="12" customHeight="1" x14ac:dyDescent="0.25"/>
    <row r="700" s="5" customFormat="1" ht="12" customHeight="1" x14ac:dyDescent="0.25"/>
    <row r="701" s="5" customFormat="1" ht="12" customHeight="1" x14ac:dyDescent="0.25"/>
    <row r="702" s="5" customFormat="1" ht="12" customHeight="1" x14ac:dyDescent="0.25"/>
    <row r="703" s="5" customFormat="1" ht="12" customHeight="1" x14ac:dyDescent="0.25"/>
    <row r="704" s="5" customFormat="1" ht="12" customHeight="1" x14ac:dyDescent="0.25"/>
    <row r="705" s="5" customFormat="1" ht="12" customHeight="1" x14ac:dyDescent="0.25"/>
    <row r="706" s="5" customFormat="1" ht="12" customHeight="1" x14ac:dyDescent="0.25"/>
    <row r="707" s="5" customFormat="1" ht="12" customHeight="1" x14ac:dyDescent="0.25"/>
    <row r="708" s="5" customFormat="1" ht="12" customHeight="1" x14ac:dyDescent="0.25"/>
    <row r="709" s="5" customFormat="1" ht="12" customHeight="1" x14ac:dyDescent="0.25"/>
    <row r="710" s="5" customFormat="1" ht="12" customHeight="1" x14ac:dyDescent="0.25"/>
    <row r="711" s="5" customFormat="1" ht="12" customHeight="1" x14ac:dyDescent="0.25"/>
    <row r="712" s="5" customFormat="1" ht="12" customHeight="1" x14ac:dyDescent="0.25"/>
    <row r="713" s="5" customFormat="1" ht="12" customHeight="1" x14ac:dyDescent="0.25"/>
    <row r="714" s="5" customFormat="1" ht="12" customHeight="1" x14ac:dyDescent="0.25"/>
    <row r="715" s="5" customFormat="1" ht="12" customHeight="1" x14ac:dyDescent="0.25"/>
    <row r="716" s="5" customFormat="1" ht="12" customHeight="1" x14ac:dyDescent="0.25"/>
    <row r="717" s="5" customFormat="1" ht="12" customHeight="1" x14ac:dyDescent="0.25"/>
    <row r="718" s="5" customFormat="1" ht="12" customHeight="1" x14ac:dyDescent="0.25"/>
    <row r="719" s="5" customFormat="1" ht="12" customHeight="1" x14ac:dyDescent="0.25"/>
    <row r="720" s="5" customFormat="1" ht="12" customHeight="1" x14ac:dyDescent="0.25"/>
    <row r="721" s="5" customFormat="1" ht="12" customHeight="1" x14ac:dyDescent="0.25"/>
    <row r="722" s="5" customFormat="1" ht="12" customHeight="1" x14ac:dyDescent="0.25"/>
    <row r="723" s="5" customFormat="1" ht="12" customHeight="1" x14ac:dyDescent="0.25"/>
    <row r="724" s="5" customFormat="1" ht="12" customHeight="1" x14ac:dyDescent="0.25"/>
    <row r="725" s="5" customFormat="1" ht="12" customHeight="1" x14ac:dyDescent="0.25"/>
    <row r="726" s="5" customFormat="1" ht="12" customHeight="1" x14ac:dyDescent="0.25"/>
    <row r="727" s="5" customFormat="1" ht="12" customHeight="1" x14ac:dyDescent="0.25"/>
    <row r="728" s="5" customFormat="1" ht="12" customHeight="1" x14ac:dyDescent="0.25"/>
    <row r="729" s="5" customFormat="1" ht="12" customHeight="1" x14ac:dyDescent="0.25"/>
    <row r="730" s="5" customFormat="1" ht="12" customHeight="1" x14ac:dyDescent="0.25"/>
    <row r="731" s="5" customFormat="1" ht="12" customHeight="1" x14ac:dyDescent="0.25"/>
    <row r="732" s="5" customFormat="1" ht="12" customHeight="1" x14ac:dyDescent="0.25"/>
    <row r="733" s="5" customFormat="1" ht="12" customHeight="1" x14ac:dyDescent="0.25"/>
    <row r="734" s="5" customFormat="1" ht="12" customHeight="1" x14ac:dyDescent="0.25"/>
    <row r="735" s="5" customFormat="1" ht="12" customHeight="1" x14ac:dyDescent="0.25"/>
    <row r="736" s="5" customFormat="1" ht="12" customHeight="1" x14ac:dyDescent="0.25"/>
    <row r="737" s="5" customFormat="1" ht="12" customHeight="1" x14ac:dyDescent="0.25"/>
    <row r="738" s="5" customFormat="1" ht="12" customHeight="1" x14ac:dyDescent="0.25"/>
    <row r="739" s="5" customFormat="1" ht="12" customHeight="1" x14ac:dyDescent="0.25"/>
    <row r="740" s="5" customFormat="1" ht="12" customHeight="1" x14ac:dyDescent="0.25"/>
    <row r="741" s="5" customFormat="1" ht="12" customHeight="1" x14ac:dyDescent="0.25"/>
    <row r="742" s="5" customFormat="1" ht="12" customHeight="1" x14ac:dyDescent="0.25"/>
    <row r="743" s="5" customFormat="1" ht="12" customHeight="1" x14ac:dyDescent="0.25"/>
    <row r="744" s="5" customFormat="1" ht="12" customHeight="1" x14ac:dyDescent="0.25"/>
    <row r="745" s="5" customFormat="1" ht="12" customHeight="1" x14ac:dyDescent="0.25"/>
    <row r="746" s="5" customFormat="1" ht="12" customHeight="1" x14ac:dyDescent="0.25"/>
    <row r="747" s="5" customFormat="1" ht="12" customHeight="1" x14ac:dyDescent="0.25"/>
    <row r="748" s="5" customFormat="1" ht="12" customHeight="1" x14ac:dyDescent="0.25"/>
    <row r="749" s="5" customFormat="1" ht="12" customHeight="1" x14ac:dyDescent="0.25"/>
    <row r="750" s="5" customFormat="1" ht="12" customHeight="1" x14ac:dyDescent="0.25"/>
    <row r="751" s="5" customFormat="1" ht="12" customHeight="1" x14ac:dyDescent="0.25"/>
    <row r="752" s="5" customFormat="1" ht="12" customHeight="1" x14ac:dyDescent="0.25"/>
    <row r="753" s="5" customFormat="1" ht="12" customHeight="1" x14ac:dyDescent="0.25"/>
    <row r="754" s="5" customFormat="1" ht="12" customHeight="1" x14ac:dyDescent="0.25"/>
    <row r="755" s="5" customFormat="1" ht="12" customHeight="1" x14ac:dyDescent="0.25"/>
    <row r="756" s="5" customFormat="1" ht="12" customHeight="1" x14ac:dyDescent="0.25"/>
    <row r="757" s="5" customFormat="1" ht="12" customHeight="1" x14ac:dyDescent="0.25"/>
    <row r="758" s="5" customFormat="1" ht="12" customHeight="1" x14ac:dyDescent="0.25"/>
    <row r="759" s="5" customFormat="1" ht="12" customHeight="1" x14ac:dyDescent="0.25"/>
    <row r="760" s="5" customFormat="1" ht="12" customHeight="1" x14ac:dyDescent="0.25"/>
    <row r="761" s="5" customFormat="1" ht="12" customHeight="1" x14ac:dyDescent="0.25"/>
    <row r="762" s="5" customFormat="1" ht="12" customHeight="1" x14ac:dyDescent="0.25"/>
    <row r="763" s="5" customFormat="1" ht="12" customHeight="1" x14ac:dyDescent="0.25"/>
    <row r="764" s="5" customFormat="1" ht="12" customHeight="1" x14ac:dyDescent="0.25"/>
    <row r="765" s="5" customFormat="1" ht="12" customHeight="1" x14ac:dyDescent="0.25"/>
    <row r="766" s="5" customFormat="1" ht="12" customHeight="1" x14ac:dyDescent="0.25"/>
    <row r="767" s="5" customFormat="1" ht="12" customHeight="1" x14ac:dyDescent="0.25"/>
    <row r="768" s="5" customFormat="1" ht="12" customHeight="1" x14ac:dyDescent="0.25"/>
    <row r="769" s="5" customFormat="1" ht="12" customHeight="1" x14ac:dyDescent="0.25"/>
    <row r="770" s="5" customFormat="1" ht="12" customHeight="1" x14ac:dyDescent="0.25"/>
    <row r="771" s="5" customFormat="1" ht="12" customHeight="1" x14ac:dyDescent="0.25"/>
    <row r="772" s="5" customFormat="1" ht="12" customHeight="1" x14ac:dyDescent="0.25"/>
    <row r="773" s="5" customFormat="1" ht="12" customHeight="1" x14ac:dyDescent="0.25"/>
    <row r="774" s="5" customFormat="1" ht="12" customHeight="1" x14ac:dyDescent="0.25"/>
    <row r="775" s="5" customFormat="1" ht="12" customHeight="1" x14ac:dyDescent="0.25"/>
    <row r="776" s="5" customFormat="1" ht="12" customHeight="1" x14ac:dyDescent="0.25"/>
    <row r="777" s="5" customFormat="1" ht="12" customHeight="1" x14ac:dyDescent="0.25"/>
    <row r="778" s="5" customFormat="1" ht="12" customHeight="1" x14ac:dyDescent="0.25"/>
    <row r="779" s="5" customFormat="1" ht="12" customHeight="1" x14ac:dyDescent="0.25"/>
    <row r="780" s="5" customFormat="1" ht="12" customHeight="1" x14ac:dyDescent="0.25"/>
    <row r="781" s="5" customFormat="1" ht="12" customHeight="1" x14ac:dyDescent="0.25"/>
    <row r="782" s="5" customFormat="1" ht="12" customHeight="1" x14ac:dyDescent="0.25"/>
    <row r="783" s="5" customFormat="1" ht="12" customHeight="1" x14ac:dyDescent="0.25"/>
    <row r="784" s="5" customFormat="1" ht="12" customHeight="1" x14ac:dyDescent="0.25"/>
    <row r="785" s="5" customFormat="1" ht="12" customHeight="1" x14ac:dyDescent="0.25"/>
    <row r="786" s="5" customFormat="1" ht="12" customHeight="1" x14ac:dyDescent="0.25"/>
    <row r="787" s="5" customFormat="1" ht="12" customHeight="1" x14ac:dyDescent="0.25"/>
    <row r="788" s="5" customFormat="1" ht="12" customHeight="1" x14ac:dyDescent="0.25"/>
    <row r="789" s="5" customFormat="1" ht="12" customHeight="1" x14ac:dyDescent="0.25"/>
    <row r="790" s="5" customFormat="1" ht="12" customHeight="1" x14ac:dyDescent="0.25"/>
    <row r="791" s="5" customFormat="1" ht="12" customHeight="1" x14ac:dyDescent="0.25"/>
    <row r="792" s="5" customFormat="1" ht="12" customHeight="1" x14ac:dyDescent="0.25"/>
    <row r="793" s="5" customFormat="1" ht="12" customHeight="1" x14ac:dyDescent="0.25"/>
    <row r="794" s="5" customFormat="1" ht="12" customHeight="1" x14ac:dyDescent="0.25"/>
    <row r="795" s="5" customFormat="1" ht="12" customHeight="1" x14ac:dyDescent="0.25"/>
    <row r="796" s="5" customFormat="1" ht="12" customHeight="1" x14ac:dyDescent="0.25"/>
    <row r="797" s="5" customFormat="1" ht="12" customHeight="1" x14ac:dyDescent="0.25"/>
    <row r="798" s="5" customFormat="1" ht="12" customHeight="1" x14ac:dyDescent="0.25"/>
    <row r="799" s="5" customFormat="1" ht="12" customHeight="1" x14ac:dyDescent="0.25"/>
    <row r="800" s="5" customFormat="1" ht="12" customHeight="1" x14ac:dyDescent="0.25"/>
    <row r="801" s="5" customFormat="1" ht="12" customHeight="1" x14ac:dyDescent="0.25"/>
    <row r="802" s="5" customFormat="1" ht="12" customHeight="1" x14ac:dyDescent="0.25"/>
    <row r="803" s="5" customFormat="1" ht="12" customHeight="1" x14ac:dyDescent="0.25"/>
    <row r="804" s="5" customFormat="1" ht="12" customHeight="1" x14ac:dyDescent="0.25"/>
    <row r="805" s="5" customFormat="1" ht="12" customHeight="1" x14ac:dyDescent="0.25"/>
    <row r="806" s="5" customFormat="1" ht="12" customHeight="1" x14ac:dyDescent="0.25"/>
    <row r="807" s="5" customFormat="1" ht="12" customHeight="1" x14ac:dyDescent="0.25"/>
    <row r="808" s="5" customFormat="1" ht="12" customHeight="1" x14ac:dyDescent="0.25"/>
    <row r="809" s="5" customFormat="1" ht="12" customHeight="1" x14ac:dyDescent="0.25"/>
    <row r="810" s="5" customFormat="1" ht="12" customHeight="1" x14ac:dyDescent="0.25"/>
    <row r="811" s="5" customFormat="1" ht="12" customHeight="1" x14ac:dyDescent="0.25"/>
    <row r="812" s="5" customFormat="1" ht="12" customHeight="1" x14ac:dyDescent="0.25"/>
    <row r="813" s="5" customFormat="1" ht="12" customHeight="1" x14ac:dyDescent="0.25"/>
    <row r="814" s="5" customFormat="1" ht="12" customHeight="1" x14ac:dyDescent="0.25"/>
    <row r="815" s="5" customFormat="1" ht="12" customHeight="1" x14ac:dyDescent="0.25"/>
    <row r="816" s="5" customFormat="1" ht="12" customHeight="1" x14ac:dyDescent="0.25"/>
    <row r="817" s="5" customFormat="1" ht="12" customHeight="1" x14ac:dyDescent="0.25"/>
    <row r="818" s="5" customFormat="1" ht="12" customHeight="1" x14ac:dyDescent="0.25"/>
    <row r="819" s="5" customFormat="1" ht="12" customHeight="1" x14ac:dyDescent="0.25"/>
    <row r="820" s="5" customFormat="1" ht="12" customHeight="1" x14ac:dyDescent="0.25"/>
    <row r="821" s="5" customFormat="1" ht="12" customHeight="1" x14ac:dyDescent="0.25"/>
    <row r="822" s="5" customFormat="1" ht="12" customHeight="1" x14ac:dyDescent="0.25"/>
    <row r="823" s="5" customFormat="1" ht="12" customHeight="1" x14ac:dyDescent="0.25"/>
    <row r="824" s="5" customFormat="1" ht="12" customHeight="1" x14ac:dyDescent="0.25"/>
    <row r="825" s="5" customFormat="1" ht="12" customHeight="1" x14ac:dyDescent="0.25"/>
    <row r="826" s="5" customFormat="1" ht="12" customHeight="1" x14ac:dyDescent="0.25"/>
    <row r="827" s="5" customFormat="1" ht="12" customHeight="1" x14ac:dyDescent="0.25"/>
    <row r="828" s="5" customFormat="1" ht="12" customHeight="1" x14ac:dyDescent="0.25"/>
    <row r="829" s="5" customFormat="1" ht="12" customHeight="1" x14ac:dyDescent="0.25"/>
    <row r="830" s="5" customFormat="1" ht="12" customHeight="1" x14ac:dyDescent="0.25"/>
    <row r="831" s="5" customFormat="1" ht="12" customHeight="1" x14ac:dyDescent="0.25"/>
    <row r="832" s="5" customFormat="1" ht="12" customHeight="1" x14ac:dyDescent="0.25"/>
    <row r="833" s="5" customFormat="1" ht="12" customHeight="1" x14ac:dyDescent="0.25"/>
    <row r="834" s="5" customFormat="1" ht="12" customHeight="1" x14ac:dyDescent="0.25"/>
    <row r="835" s="5" customFormat="1" ht="12" customHeight="1" x14ac:dyDescent="0.25"/>
    <row r="836" s="5" customFormat="1" ht="12" customHeight="1" x14ac:dyDescent="0.25"/>
    <row r="837" s="5" customFormat="1" ht="12" customHeight="1" x14ac:dyDescent="0.25"/>
    <row r="838" s="5" customFormat="1" ht="12" customHeight="1" x14ac:dyDescent="0.25"/>
    <row r="839" s="5" customFormat="1" ht="12" customHeight="1" x14ac:dyDescent="0.25"/>
    <row r="840" s="5" customFormat="1" ht="12" customHeight="1" x14ac:dyDescent="0.25"/>
    <row r="841" s="5" customFormat="1" ht="12" customHeight="1" x14ac:dyDescent="0.25"/>
    <row r="842" s="5" customFormat="1" ht="12" customHeight="1" x14ac:dyDescent="0.25"/>
    <row r="843" s="5" customFormat="1" ht="12" customHeight="1" x14ac:dyDescent="0.25"/>
    <row r="844" s="5" customFormat="1" ht="12" customHeight="1" x14ac:dyDescent="0.25"/>
    <row r="845" s="5" customFormat="1" ht="12" customHeight="1" x14ac:dyDescent="0.25"/>
    <row r="846" s="5" customFormat="1" ht="12" customHeight="1" x14ac:dyDescent="0.25"/>
    <row r="847" s="5" customFormat="1" ht="12" customHeight="1" x14ac:dyDescent="0.25"/>
    <row r="848" s="5" customFormat="1" ht="12" customHeight="1" x14ac:dyDescent="0.25"/>
    <row r="849" s="5" customFormat="1" ht="12" customHeight="1" x14ac:dyDescent="0.25"/>
    <row r="850" s="5" customFormat="1" ht="12" customHeight="1" x14ac:dyDescent="0.25"/>
    <row r="851" s="5" customFormat="1" ht="12" customHeight="1" x14ac:dyDescent="0.25"/>
    <row r="852" s="5" customFormat="1" ht="12" customHeight="1" x14ac:dyDescent="0.25"/>
    <row r="853" s="5" customFormat="1" ht="12" customHeight="1" x14ac:dyDescent="0.25"/>
    <row r="854" s="5" customFormat="1" ht="12" customHeight="1" x14ac:dyDescent="0.25"/>
    <row r="855" s="5" customFormat="1" ht="12" customHeight="1" x14ac:dyDescent="0.25"/>
    <row r="856" s="5" customFormat="1" ht="12" customHeight="1" x14ac:dyDescent="0.25"/>
    <row r="857" s="5" customFormat="1" ht="12" customHeight="1" x14ac:dyDescent="0.25"/>
    <row r="858" s="5" customFormat="1" ht="12" customHeight="1" x14ac:dyDescent="0.25"/>
    <row r="859" s="5" customFormat="1" ht="12" customHeight="1" x14ac:dyDescent="0.25"/>
    <row r="860" s="5" customFormat="1" ht="12" customHeight="1" x14ac:dyDescent="0.25"/>
    <row r="861" s="5" customFormat="1" ht="12" customHeight="1" x14ac:dyDescent="0.25"/>
    <row r="862" s="5" customFormat="1" ht="12" customHeight="1" x14ac:dyDescent="0.25"/>
    <row r="863" s="5" customFormat="1" ht="12" customHeight="1" x14ac:dyDescent="0.25"/>
    <row r="864" s="5" customFormat="1" ht="12" customHeight="1" x14ac:dyDescent="0.25"/>
    <row r="865" s="5" customFormat="1" ht="12" customHeight="1" x14ac:dyDescent="0.25"/>
    <row r="866" s="5" customFormat="1" ht="12" customHeight="1" x14ac:dyDescent="0.25"/>
    <row r="867" s="5" customFormat="1" ht="12" customHeight="1" x14ac:dyDescent="0.25"/>
    <row r="868" s="5" customFormat="1" ht="12" customHeight="1" x14ac:dyDescent="0.25"/>
    <row r="869" s="5" customFormat="1" ht="12" customHeight="1" x14ac:dyDescent="0.25"/>
    <row r="870" s="5" customFormat="1" ht="12" customHeight="1" x14ac:dyDescent="0.25"/>
    <row r="871" s="5" customFormat="1" ht="12" customHeight="1" x14ac:dyDescent="0.25"/>
    <row r="872" s="5" customFormat="1" ht="12" customHeight="1" x14ac:dyDescent="0.25"/>
    <row r="873" s="5" customFormat="1" ht="12" customHeight="1" x14ac:dyDescent="0.25"/>
    <row r="874" s="5" customFormat="1" ht="12" customHeight="1" x14ac:dyDescent="0.25"/>
    <row r="875" s="5" customFormat="1" ht="12" customHeight="1" x14ac:dyDescent="0.25"/>
    <row r="876" s="5" customFormat="1" ht="12" customHeight="1" x14ac:dyDescent="0.25"/>
    <row r="877" s="5" customFormat="1" ht="12" customHeight="1" x14ac:dyDescent="0.25"/>
    <row r="878" s="5" customFormat="1" ht="12" customHeight="1" x14ac:dyDescent="0.25"/>
    <row r="879" s="5" customFormat="1" ht="12" customHeight="1" x14ac:dyDescent="0.25"/>
    <row r="880" s="5" customFormat="1" ht="12" customHeight="1" x14ac:dyDescent="0.25"/>
    <row r="881" s="5" customFormat="1" ht="12" customHeight="1" x14ac:dyDescent="0.25"/>
    <row r="882" s="5" customFormat="1" ht="12" customHeight="1" x14ac:dyDescent="0.25"/>
    <row r="883" s="5" customFormat="1" ht="12" customHeight="1" x14ac:dyDescent="0.25"/>
    <row r="884" s="5" customFormat="1" ht="12" customHeight="1" x14ac:dyDescent="0.25"/>
    <row r="885" s="5" customFormat="1" ht="12" customHeight="1" x14ac:dyDescent="0.25"/>
    <row r="886" s="5" customFormat="1" ht="12" customHeight="1" x14ac:dyDescent="0.25"/>
    <row r="887" s="5" customFormat="1" ht="12" customHeight="1" x14ac:dyDescent="0.25"/>
    <row r="888" s="5" customFormat="1" ht="12" customHeight="1" x14ac:dyDescent="0.25"/>
    <row r="889" s="5" customFormat="1" ht="12" customHeight="1" x14ac:dyDescent="0.25"/>
    <row r="890" s="5" customFormat="1" ht="12" customHeight="1" x14ac:dyDescent="0.25"/>
    <row r="891" s="5" customFormat="1" ht="12" customHeight="1" x14ac:dyDescent="0.25"/>
    <row r="892" s="5" customFormat="1" ht="12" customHeight="1" x14ac:dyDescent="0.25"/>
    <row r="893" s="5" customFormat="1" ht="12" customHeight="1" x14ac:dyDescent="0.25"/>
    <row r="894" s="5" customFormat="1" ht="12" customHeight="1" x14ac:dyDescent="0.25"/>
    <row r="895" s="5" customFormat="1" ht="12" customHeight="1" x14ac:dyDescent="0.25"/>
    <row r="896" s="5" customFormat="1" ht="12" customHeight="1" x14ac:dyDescent="0.25"/>
    <row r="897" s="5" customFormat="1" ht="12" customHeight="1" x14ac:dyDescent="0.25"/>
    <row r="898" s="5" customFormat="1" ht="12" customHeight="1" x14ac:dyDescent="0.25"/>
    <row r="899" s="5" customFormat="1" ht="12" customHeight="1" x14ac:dyDescent="0.25"/>
  </sheetData>
  <sortState xmlns:xlrd2="http://schemas.microsoft.com/office/spreadsheetml/2017/richdata2" ref="A7:Q22">
    <sortCondition ref="Q7:Q22"/>
  </sortState>
  <pageMargins left="0.75" right="0.75" top="1" bottom="1" header="0.5" footer="0.5"/>
  <pageSetup orientation="portrait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366FF"/>
  </sheetPr>
  <dimension ref="A1:T886"/>
  <sheetViews>
    <sheetView workbookViewId="0">
      <selection activeCell="J1" sqref="J1:Q1048576"/>
    </sheetView>
  </sheetViews>
  <sheetFormatPr defaultColWidth="14.44140625" defaultRowHeight="15" customHeight="1" x14ac:dyDescent="0.25"/>
  <cols>
    <col min="1" max="1" width="19.109375" style="5" bestFit="1" customWidth="1"/>
    <col min="2" max="2" width="11.88671875" style="5" bestFit="1" customWidth="1"/>
    <col min="3" max="3" width="5.21875" style="5" bestFit="1" customWidth="1"/>
    <col min="4" max="4" width="8.44140625" style="5" bestFit="1" customWidth="1"/>
    <col min="5" max="5" width="6.77734375" style="5" bestFit="1" customWidth="1"/>
    <col min="6" max="6" width="8.44140625" style="5" bestFit="1" customWidth="1"/>
    <col min="7" max="7" width="5.33203125" style="5" bestFit="1" customWidth="1"/>
    <col min="8" max="8" width="10" style="5" bestFit="1" customWidth="1"/>
    <col min="9" max="9" width="14.88671875" style="5" bestFit="1" customWidth="1"/>
    <col min="10" max="10" width="7.21875" style="5" hidden="1" customWidth="1"/>
    <col min="11" max="11" width="10.44140625" style="5" hidden="1" customWidth="1"/>
    <col min="12" max="12" width="8.77734375" style="5" hidden="1" customWidth="1"/>
    <col min="13" max="13" width="10.44140625" style="5" hidden="1" customWidth="1"/>
    <col min="14" max="14" width="11.21875" style="5" hidden="1" customWidth="1"/>
    <col min="15" max="15" width="10" style="20" hidden="1" customWidth="1"/>
    <col min="16" max="16" width="12" style="20" hidden="1" customWidth="1"/>
    <col min="17" max="17" width="4.88671875" style="5" hidden="1" customWidth="1"/>
    <col min="18" max="18" width="5.6640625" style="5" bestFit="1" customWidth="1"/>
    <col min="19" max="19" width="6.21875" style="5" bestFit="1" customWidth="1"/>
    <col min="20" max="20" width="3.6640625" style="5" bestFit="1" customWidth="1"/>
    <col min="21" max="26" width="10.6640625" style="5" customWidth="1"/>
    <col min="27" max="16384" width="14.44140625" style="5"/>
  </cols>
  <sheetData>
    <row r="1" spans="1:20" ht="17.399999999999999" x14ac:dyDescent="0.25">
      <c r="A1" s="64" t="s">
        <v>105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20" customFormat="1" ht="17.399999999999999" x14ac:dyDescent="0.25">
      <c r="A2" s="64" t="str">
        <f>+'Open Overall'!A2</f>
        <v>Millersville, Maryland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20" customFormat="1" ht="17.399999999999999" x14ac:dyDescent="0.25">
      <c r="A3" s="67">
        <f>+'Open Overall'!A3</f>
        <v>44689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s="20" customFormat="1" ht="25.5" customHeight="1" x14ac:dyDescent="0.25">
      <c r="A4" s="63" t="s">
        <v>99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s="20" customFormat="1" ht="25.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20" ht="24" customHeight="1" x14ac:dyDescent="0.25">
      <c r="A6" s="26" t="s">
        <v>78</v>
      </c>
      <c r="B6" s="26" t="s">
        <v>79</v>
      </c>
      <c r="C6" s="26" t="s">
        <v>80</v>
      </c>
      <c r="D6" s="26" t="s">
        <v>81</v>
      </c>
      <c r="E6" s="26" t="s">
        <v>82</v>
      </c>
      <c r="F6" s="27" t="s">
        <v>83</v>
      </c>
      <c r="G6" s="26" t="s">
        <v>84</v>
      </c>
      <c r="H6" s="27" t="s">
        <v>85</v>
      </c>
      <c r="I6" s="26" t="s">
        <v>86</v>
      </c>
      <c r="J6" s="26" t="s">
        <v>87</v>
      </c>
      <c r="K6" s="26" t="s">
        <v>88</v>
      </c>
      <c r="L6" s="26" t="s">
        <v>89</v>
      </c>
      <c r="M6" s="27" t="s">
        <v>90</v>
      </c>
      <c r="N6" s="26" t="s">
        <v>100</v>
      </c>
      <c r="O6" s="26" t="s">
        <v>101</v>
      </c>
      <c r="P6" s="27" t="s">
        <v>93</v>
      </c>
      <c r="Q6" s="38" t="s">
        <v>91</v>
      </c>
      <c r="R6" s="46" t="s">
        <v>92</v>
      </c>
      <c r="S6" s="46" t="s">
        <v>98</v>
      </c>
      <c r="T6" s="46" t="s">
        <v>114</v>
      </c>
    </row>
    <row r="7" spans="1:20" ht="16.5" customHeight="1" x14ac:dyDescent="0.55000000000000004">
      <c r="A7" s="32" t="s">
        <v>10</v>
      </c>
      <c r="B7" s="32" t="s">
        <v>13</v>
      </c>
      <c r="C7" s="33">
        <v>7.5</v>
      </c>
      <c r="D7" s="33">
        <v>7</v>
      </c>
      <c r="E7" s="33">
        <v>7</v>
      </c>
      <c r="F7" s="33">
        <v>6.8</v>
      </c>
      <c r="G7" s="34">
        <f>IF(C7="","",C7+D7+E7+F7)</f>
        <v>28.3</v>
      </c>
      <c r="H7" s="93">
        <v>0.59099999999999997</v>
      </c>
      <c r="I7" s="34">
        <v>6</v>
      </c>
      <c r="J7" s="34"/>
      <c r="K7" s="34"/>
      <c r="L7" s="34"/>
      <c r="M7" s="34"/>
      <c r="N7" s="34"/>
      <c r="O7" s="34"/>
      <c r="P7" s="35" t="str">
        <f>IF(N7="","",N7/(N7+O7))</f>
        <v/>
      </c>
      <c r="Q7" s="34">
        <f>J7+K7+L7+M7</f>
        <v>0</v>
      </c>
      <c r="R7" s="111">
        <f>IFERROR(IF(G7="","",G7+I7+Q7),"")</f>
        <v>34.299999999999997</v>
      </c>
      <c r="S7" s="56">
        <f>IF(R7="","",RANK(R7,R$7:R$9)+SUMPRODUCT((R$7:R$9=R7)*(H7&lt;H$7:H$9)))</f>
        <v>1</v>
      </c>
      <c r="T7" s="131" t="s">
        <v>115</v>
      </c>
    </row>
    <row r="8" spans="1:20" ht="16.5" customHeight="1" x14ac:dyDescent="0.55000000000000004">
      <c r="A8" s="28" t="s">
        <v>33</v>
      </c>
      <c r="B8" s="28" t="s">
        <v>35</v>
      </c>
      <c r="C8" s="29">
        <v>7</v>
      </c>
      <c r="D8" s="29">
        <v>6.5</v>
      </c>
      <c r="E8" s="29">
        <v>6.5</v>
      </c>
      <c r="F8" s="29">
        <v>6.8</v>
      </c>
      <c r="G8" s="30">
        <f>IF(C8="","",C8+D8+E8+F8)</f>
        <v>26.8</v>
      </c>
      <c r="H8" s="94">
        <v>0.63200000000000001</v>
      </c>
      <c r="I8" s="30">
        <v>5.5</v>
      </c>
      <c r="J8" s="30"/>
      <c r="K8" s="30"/>
      <c r="L8" s="30"/>
      <c r="M8" s="30"/>
      <c r="N8" s="30"/>
      <c r="O8" s="30"/>
      <c r="P8" s="31" t="str">
        <f>IF(N8="","",N8/(N8+O8))</f>
        <v/>
      </c>
      <c r="Q8" s="30">
        <f>J8+K8+L8+M8</f>
        <v>0</v>
      </c>
      <c r="R8" s="113">
        <f>IFERROR(IF(G8="","",G8+I8+Q8),"")</f>
        <v>32.299999999999997</v>
      </c>
      <c r="S8" s="115">
        <f>IF(R8="","",RANK(R8,R$7:R$9)+SUMPRODUCT((R$7:R$9=R8)*(H8&lt;H$7:H$9)))</f>
        <v>2</v>
      </c>
      <c r="T8" s="131" t="s">
        <v>115</v>
      </c>
    </row>
    <row r="9" spans="1:20" ht="16.5" customHeight="1" x14ac:dyDescent="0.55000000000000004">
      <c r="A9" s="102" t="s">
        <v>47</v>
      </c>
      <c r="B9" s="102" t="s">
        <v>48</v>
      </c>
      <c r="C9" s="103">
        <v>7</v>
      </c>
      <c r="D9" s="103">
        <v>6.5</v>
      </c>
      <c r="E9" s="103">
        <v>6</v>
      </c>
      <c r="F9" s="103">
        <v>6.2</v>
      </c>
      <c r="G9" s="92">
        <f>IF(C9="","",C9+D9+E9+F9)</f>
        <v>25.7</v>
      </c>
      <c r="H9" s="101">
        <v>0.42899999999999999</v>
      </c>
      <c r="I9" s="92">
        <v>2</v>
      </c>
      <c r="J9" s="92"/>
      <c r="K9" s="92"/>
      <c r="L9" s="92"/>
      <c r="M9" s="92"/>
      <c r="N9" s="92"/>
      <c r="O9" s="92"/>
      <c r="P9" s="104" t="str">
        <f>IF(N9="","",N9/(N9+O9))</f>
        <v/>
      </c>
      <c r="Q9" s="92">
        <f>J9+K9+L9+M9</f>
        <v>0</v>
      </c>
      <c r="R9" s="114">
        <f>IFERROR(IF(G9="","",G9+I9+Q9),"")</f>
        <v>27.7</v>
      </c>
      <c r="S9" s="55">
        <f>IF(R9="","",RANK(R9,R$7:R$9)+SUMPRODUCT((R$7:R$9=R9)*(H9&lt;H$7:H$9)))</f>
        <v>3</v>
      </c>
      <c r="T9" s="131" t="s">
        <v>115</v>
      </c>
    </row>
    <row r="10" spans="1:20" ht="12" customHeight="1" x14ac:dyDescent="0.25"/>
    <row r="11" spans="1:20" ht="12" customHeight="1" x14ac:dyDescent="0.25"/>
    <row r="12" spans="1:20" ht="12" customHeight="1" x14ac:dyDescent="0.25"/>
    <row r="13" spans="1:20" ht="12" customHeight="1" x14ac:dyDescent="0.25"/>
    <row r="14" spans="1:20" ht="12" customHeight="1" x14ac:dyDescent="0.25"/>
    <row r="15" spans="1:20" ht="13.2" x14ac:dyDescent="0.25"/>
    <row r="16" spans="1:20" ht="13.2" x14ac:dyDescent="0.25"/>
    <row r="17" ht="13.2" x14ac:dyDescent="0.25"/>
    <row r="18" ht="13.2" x14ac:dyDescent="0.25"/>
    <row r="19" ht="13.2" x14ac:dyDescent="0.25"/>
    <row r="20" ht="13.2" x14ac:dyDescent="0.25"/>
    <row r="21" ht="13.2" x14ac:dyDescent="0.25"/>
    <row r="22" ht="13.2" x14ac:dyDescent="0.25"/>
    <row r="23" ht="13.2" x14ac:dyDescent="0.25"/>
    <row r="24" ht="13.2" x14ac:dyDescent="0.25"/>
    <row r="25" ht="13.2" x14ac:dyDescent="0.25"/>
    <row r="26" ht="13.2" x14ac:dyDescent="0.25"/>
    <row r="27" ht="13.2" x14ac:dyDescent="0.25"/>
    <row r="28" ht="13.2" x14ac:dyDescent="0.25"/>
    <row r="29" ht="13.2" x14ac:dyDescent="0.25"/>
    <row r="30" ht="13.2" x14ac:dyDescent="0.25"/>
    <row r="31" ht="13.2" x14ac:dyDescent="0.25"/>
    <row r="32" ht="13.2" x14ac:dyDescent="0.25"/>
    <row r="33" ht="13.2" x14ac:dyDescent="0.25"/>
    <row r="34" ht="13.2" x14ac:dyDescent="0.25"/>
    <row r="35" ht="13.2" x14ac:dyDescent="0.25"/>
    <row r="36" ht="13.2" x14ac:dyDescent="0.25"/>
    <row r="37" ht="13.2" x14ac:dyDescent="0.25"/>
    <row r="38" ht="13.2" x14ac:dyDescent="0.25"/>
    <row r="39" ht="13.2" x14ac:dyDescent="0.25"/>
    <row r="40" ht="13.2" x14ac:dyDescent="0.25"/>
    <row r="41" ht="13.2" x14ac:dyDescent="0.25"/>
    <row r="42" ht="13.2" x14ac:dyDescent="0.25"/>
    <row r="43" ht="13.2" x14ac:dyDescent="0.25"/>
    <row r="44" ht="13.2" x14ac:dyDescent="0.25"/>
    <row r="45" ht="13.2" x14ac:dyDescent="0.25"/>
    <row r="46" ht="13.2" x14ac:dyDescent="0.25"/>
    <row r="47" ht="13.2" x14ac:dyDescent="0.25"/>
    <row r="48" ht="13.2" x14ac:dyDescent="0.25"/>
    <row r="49" ht="13.2" x14ac:dyDescent="0.25"/>
    <row r="50" ht="13.2" x14ac:dyDescent="0.25"/>
    <row r="51" ht="13.2" x14ac:dyDescent="0.25"/>
    <row r="52" ht="13.2" x14ac:dyDescent="0.25"/>
    <row r="53" ht="13.2" x14ac:dyDescent="0.25"/>
    <row r="54" ht="13.2" x14ac:dyDescent="0.25"/>
    <row r="55" ht="13.2" x14ac:dyDescent="0.25"/>
    <row r="56" ht="13.2" x14ac:dyDescent="0.25"/>
    <row r="57" ht="13.2" x14ac:dyDescent="0.25"/>
    <row r="58" ht="13.2" x14ac:dyDescent="0.25"/>
    <row r="59" ht="13.2" x14ac:dyDescent="0.25"/>
    <row r="60" ht="13.2" x14ac:dyDescent="0.25"/>
    <row r="61" ht="13.2" x14ac:dyDescent="0.25"/>
    <row r="62" ht="13.2" x14ac:dyDescent="0.25"/>
    <row r="63" ht="13.2" x14ac:dyDescent="0.25"/>
    <row r="64" ht="13.2" x14ac:dyDescent="0.25"/>
    <row r="65" ht="13.2" x14ac:dyDescent="0.25"/>
    <row r="66" ht="13.2" x14ac:dyDescent="0.25"/>
    <row r="67" ht="13.2" x14ac:dyDescent="0.25"/>
    <row r="68" ht="13.2" x14ac:dyDescent="0.25"/>
    <row r="69" ht="13.2" x14ac:dyDescent="0.25"/>
    <row r="70" ht="13.2" x14ac:dyDescent="0.25"/>
    <row r="71" ht="13.2" x14ac:dyDescent="0.25"/>
    <row r="72" ht="13.2" x14ac:dyDescent="0.25"/>
    <row r="73" ht="13.2" x14ac:dyDescent="0.25"/>
    <row r="74" ht="13.2" x14ac:dyDescent="0.25"/>
    <row r="75" ht="13.2" x14ac:dyDescent="0.25"/>
    <row r="76" ht="13.2" x14ac:dyDescent="0.25"/>
    <row r="77" ht="13.2" x14ac:dyDescent="0.25"/>
    <row r="78" ht="13.2" x14ac:dyDescent="0.25"/>
    <row r="79" ht="13.2" x14ac:dyDescent="0.25"/>
    <row r="80" ht="13.2" x14ac:dyDescent="0.25"/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  <row r="90" ht="13.2" x14ac:dyDescent="0.25"/>
    <row r="91" ht="13.2" x14ac:dyDescent="0.25"/>
    <row r="92" ht="13.2" x14ac:dyDescent="0.25"/>
    <row r="93" ht="13.2" x14ac:dyDescent="0.25"/>
    <row r="94" ht="13.2" x14ac:dyDescent="0.25"/>
    <row r="95" ht="13.2" x14ac:dyDescent="0.25"/>
    <row r="96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x14ac:dyDescent="0.25"/>
    <row r="110" ht="13.2" x14ac:dyDescent="0.25"/>
    <row r="111" ht="13.2" x14ac:dyDescent="0.25"/>
    <row r="112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  <row r="122" ht="13.2" x14ac:dyDescent="0.25"/>
    <row r="123" ht="13.2" x14ac:dyDescent="0.25"/>
    <row r="124" ht="13.2" x14ac:dyDescent="0.25"/>
    <row r="125" ht="13.2" x14ac:dyDescent="0.25"/>
    <row r="126" ht="13.2" x14ac:dyDescent="0.25"/>
    <row r="127" ht="13.2" x14ac:dyDescent="0.25"/>
    <row r="128" ht="13.2" x14ac:dyDescent="0.25"/>
    <row r="129" ht="13.2" x14ac:dyDescent="0.25"/>
    <row r="130" ht="13.2" x14ac:dyDescent="0.25"/>
    <row r="131" ht="13.2" x14ac:dyDescent="0.25"/>
    <row r="132" ht="13.2" x14ac:dyDescent="0.25"/>
    <row r="133" ht="13.2" x14ac:dyDescent="0.25"/>
    <row r="134" ht="13.2" x14ac:dyDescent="0.25"/>
    <row r="135" ht="13.2" x14ac:dyDescent="0.25"/>
    <row r="136" ht="13.2" x14ac:dyDescent="0.25"/>
    <row r="137" ht="13.2" x14ac:dyDescent="0.25"/>
    <row r="138" ht="13.2" x14ac:dyDescent="0.25"/>
    <row r="139" ht="13.2" x14ac:dyDescent="0.25"/>
    <row r="140" ht="13.2" x14ac:dyDescent="0.25"/>
    <row r="141" ht="13.2" x14ac:dyDescent="0.25"/>
    <row r="142" ht="13.2" x14ac:dyDescent="0.25"/>
    <row r="143" ht="13.2" x14ac:dyDescent="0.25"/>
    <row r="144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x14ac:dyDescent="0.25"/>
    <row r="153" ht="13.2" x14ac:dyDescent="0.25"/>
    <row r="154" ht="13.2" x14ac:dyDescent="0.25"/>
    <row r="155" ht="13.2" x14ac:dyDescent="0.25"/>
    <row r="156" ht="13.2" x14ac:dyDescent="0.25"/>
    <row r="157" ht="13.2" x14ac:dyDescent="0.25"/>
    <row r="158" ht="13.2" x14ac:dyDescent="0.25"/>
    <row r="159" ht="13.2" x14ac:dyDescent="0.25"/>
    <row r="160" ht="13.2" x14ac:dyDescent="0.25"/>
    <row r="161" ht="13.2" x14ac:dyDescent="0.25"/>
    <row r="162" ht="13.2" x14ac:dyDescent="0.25"/>
    <row r="163" ht="13.2" x14ac:dyDescent="0.25"/>
    <row r="164" ht="13.2" x14ac:dyDescent="0.25"/>
    <row r="165" ht="13.2" x14ac:dyDescent="0.25"/>
    <row r="166" ht="13.2" x14ac:dyDescent="0.25"/>
    <row r="167" ht="13.2" x14ac:dyDescent="0.25"/>
    <row r="168" ht="13.2" x14ac:dyDescent="0.25"/>
    <row r="169" ht="13.2" x14ac:dyDescent="0.25"/>
    <row r="170" ht="13.2" x14ac:dyDescent="0.25"/>
    <row r="171" ht="13.2" x14ac:dyDescent="0.25"/>
    <row r="172" ht="13.2" x14ac:dyDescent="0.25"/>
    <row r="173" ht="13.2" x14ac:dyDescent="0.25"/>
    <row r="174" ht="13.2" x14ac:dyDescent="0.25"/>
    <row r="175" ht="13.2" x14ac:dyDescent="0.25"/>
    <row r="176" ht="13.2" x14ac:dyDescent="0.25"/>
    <row r="177" ht="13.2" x14ac:dyDescent="0.25"/>
    <row r="178" ht="13.2" x14ac:dyDescent="0.25"/>
    <row r="179" ht="13.2" x14ac:dyDescent="0.25"/>
    <row r="180" ht="13.2" x14ac:dyDescent="0.25"/>
    <row r="181" ht="13.2" x14ac:dyDescent="0.25"/>
    <row r="182" ht="13.2" x14ac:dyDescent="0.25"/>
    <row r="183" ht="13.2" x14ac:dyDescent="0.25"/>
    <row r="184" ht="13.2" x14ac:dyDescent="0.25"/>
    <row r="185" ht="13.2" x14ac:dyDescent="0.25"/>
    <row r="186" ht="13.2" x14ac:dyDescent="0.25"/>
    <row r="187" ht="13.2" x14ac:dyDescent="0.25"/>
    <row r="188" ht="13.2" x14ac:dyDescent="0.25"/>
    <row r="189" ht="13.2" x14ac:dyDescent="0.25"/>
    <row r="190" ht="13.2" x14ac:dyDescent="0.25"/>
    <row r="191" ht="13.2" x14ac:dyDescent="0.25"/>
    <row r="192" ht="13.2" x14ac:dyDescent="0.25"/>
    <row r="193" ht="13.2" x14ac:dyDescent="0.25"/>
    <row r="194" ht="13.2" x14ac:dyDescent="0.25"/>
    <row r="195" ht="13.2" x14ac:dyDescent="0.25"/>
    <row r="196" ht="13.2" x14ac:dyDescent="0.25"/>
    <row r="197" ht="13.2" x14ac:dyDescent="0.25"/>
    <row r="198" ht="13.2" x14ac:dyDescent="0.25"/>
    <row r="199" ht="13.2" x14ac:dyDescent="0.25"/>
    <row r="200" ht="13.2" x14ac:dyDescent="0.25"/>
    <row r="201" ht="13.2" x14ac:dyDescent="0.25"/>
    <row r="202" ht="13.2" x14ac:dyDescent="0.25"/>
    <row r="203" ht="13.2" x14ac:dyDescent="0.25"/>
    <row r="204" ht="13.2" x14ac:dyDescent="0.25"/>
    <row r="205" ht="13.2" x14ac:dyDescent="0.25"/>
    <row r="206" ht="13.2" x14ac:dyDescent="0.25"/>
    <row r="207" ht="13.2" x14ac:dyDescent="0.25"/>
    <row r="208" ht="13.2" x14ac:dyDescent="0.25"/>
    <row r="209" ht="13.2" x14ac:dyDescent="0.25"/>
    <row r="210" ht="13.2" x14ac:dyDescent="0.25"/>
    <row r="211" ht="13.2" x14ac:dyDescent="0.25"/>
    <row r="212" ht="13.2" x14ac:dyDescent="0.25"/>
    <row r="213" ht="13.2" x14ac:dyDescent="0.25"/>
    <row r="214" ht="13.2" x14ac:dyDescent="0.25"/>
    <row r="215" ht="13.2" x14ac:dyDescent="0.25"/>
    <row r="216" ht="13.2" x14ac:dyDescent="0.25"/>
    <row r="217" ht="13.2" x14ac:dyDescent="0.25"/>
    <row r="218" ht="13.2" x14ac:dyDescent="0.25"/>
    <row r="219" ht="13.2" x14ac:dyDescent="0.25"/>
    <row r="220" ht="13.2" x14ac:dyDescent="0.25"/>
    <row r="221" ht="13.2" x14ac:dyDescent="0.25"/>
    <row r="222" ht="13.2" x14ac:dyDescent="0.25"/>
    <row r="223" ht="13.2" x14ac:dyDescent="0.25"/>
    <row r="224" ht="13.2" x14ac:dyDescent="0.25"/>
    <row r="225" ht="13.2" x14ac:dyDescent="0.25"/>
    <row r="226" ht="13.2" x14ac:dyDescent="0.25"/>
    <row r="227" ht="13.2" x14ac:dyDescent="0.25"/>
    <row r="228" ht="13.2" x14ac:dyDescent="0.25"/>
    <row r="229" ht="13.2" x14ac:dyDescent="0.25"/>
    <row r="230" ht="13.2" x14ac:dyDescent="0.25"/>
    <row r="231" ht="13.2" x14ac:dyDescent="0.25"/>
    <row r="232" ht="13.2" x14ac:dyDescent="0.25"/>
    <row r="233" ht="13.2" x14ac:dyDescent="0.25"/>
    <row r="234" ht="13.2" x14ac:dyDescent="0.25"/>
    <row r="235" ht="13.2" x14ac:dyDescent="0.25"/>
    <row r="236" ht="13.2" x14ac:dyDescent="0.25"/>
    <row r="237" ht="13.2" x14ac:dyDescent="0.25"/>
    <row r="238" ht="13.2" x14ac:dyDescent="0.25"/>
    <row r="239" ht="13.2" x14ac:dyDescent="0.25"/>
    <row r="240" ht="13.2" x14ac:dyDescent="0.25"/>
    <row r="241" ht="13.2" x14ac:dyDescent="0.25"/>
    <row r="242" ht="13.2" x14ac:dyDescent="0.25"/>
    <row r="243" ht="13.2" x14ac:dyDescent="0.25"/>
    <row r="244" ht="13.2" x14ac:dyDescent="0.25"/>
    <row r="245" ht="13.2" x14ac:dyDescent="0.25"/>
    <row r="246" ht="13.2" x14ac:dyDescent="0.25"/>
    <row r="247" ht="13.2" x14ac:dyDescent="0.25"/>
    <row r="248" ht="13.2" x14ac:dyDescent="0.25"/>
    <row r="249" ht="13.2" x14ac:dyDescent="0.25"/>
    <row r="250" ht="13.2" x14ac:dyDescent="0.25"/>
    <row r="251" ht="13.2" x14ac:dyDescent="0.25"/>
    <row r="252" ht="13.2" x14ac:dyDescent="0.25"/>
    <row r="253" ht="13.2" x14ac:dyDescent="0.25"/>
    <row r="254" ht="13.2" x14ac:dyDescent="0.25"/>
    <row r="255" ht="13.2" x14ac:dyDescent="0.25"/>
    <row r="256" ht="13.2" x14ac:dyDescent="0.25"/>
    <row r="257" ht="13.2" x14ac:dyDescent="0.25"/>
    <row r="258" ht="13.2" x14ac:dyDescent="0.25"/>
    <row r="259" ht="13.2" x14ac:dyDescent="0.25"/>
    <row r="260" ht="13.2" x14ac:dyDescent="0.25"/>
    <row r="261" ht="13.2" x14ac:dyDescent="0.25"/>
    <row r="262" ht="13.2" x14ac:dyDescent="0.25"/>
    <row r="263" ht="13.2" x14ac:dyDescent="0.25"/>
    <row r="264" ht="13.2" x14ac:dyDescent="0.25"/>
    <row r="265" ht="13.2" x14ac:dyDescent="0.25"/>
    <row r="266" ht="13.2" x14ac:dyDescent="0.25"/>
    <row r="267" ht="13.2" x14ac:dyDescent="0.25"/>
    <row r="268" ht="13.2" x14ac:dyDescent="0.25"/>
    <row r="269" ht="13.2" x14ac:dyDescent="0.25"/>
    <row r="270" ht="13.2" x14ac:dyDescent="0.25"/>
    <row r="271" ht="13.2" x14ac:dyDescent="0.25"/>
    <row r="272" ht="13.2" x14ac:dyDescent="0.25"/>
    <row r="273" ht="13.2" x14ac:dyDescent="0.25"/>
    <row r="274" ht="13.2" x14ac:dyDescent="0.25"/>
    <row r="275" ht="13.2" x14ac:dyDescent="0.25"/>
    <row r="276" ht="13.2" x14ac:dyDescent="0.25"/>
    <row r="277" ht="13.2" x14ac:dyDescent="0.25"/>
    <row r="278" ht="13.2" x14ac:dyDescent="0.25"/>
    <row r="279" ht="13.2" x14ac:dyDescent="0.25"/>
    <row r="280" ht="13.2" x14ac:dyDescent="0.25"/>
    <row r="281" ht="13.2" x14ac:dyDescent="0.25"/>
    <row r="282" ht="13.2" x14ac:dyDescent="0.25"/>
    <row r="283" ht="13.2" x14ac:dyDescent="0.25"/>
    <row r="284" ht="13.2" x14ac:dyDescent="0.25"/>
    <row r="285" ht="13.2" x14ac:dyDescent="0.25"/>
    <row r="286" ht="13.2" x14ac:dyDescent="0.25"/>
    <row r="287" ht="13.2" x14ac:dyDescent="0.25"/>
    <row r="288" ht="13.2" x14ac:dyDescent="0.25"/>
    <row r="289" ht="13.2" x14ac:dyDescent="0.25"/>
    <row r="290" ht="13.2" x14ac:dyDescent="0.25"/>
    <row r="291" ht="13.2" x14ac:dyDescent="0.25"/>
    <row r="292" ht="13.2" x14ac:dyDescent="0.25"/>
    <row r="293" ht="13.2" x14ac:dyDescent="0.25"/>
    <row r="294" ht="13.2" x14ac:dyDescent="0.25"/>
    <row r="295" ht="13.2" x14ac:dyDescent="0.25"/>
    <row r="296" ht="13.2" x14ac:dyDescent="0.25"/>
    <row r="297" ht="13.2" x14ac:dyDescent="0.25"/>
    <row r="298" ht="13.2" x14ac:dyDescent="0.25"/>
    <row r="299" ht="13.2" x14ac:dyDescent="0.25"/>
    <row r="300" ht="13.2" x14ac:dyDescent="0.25"/>
    <row r="301" ht="13.2" x14ac:dyDescent="0.25"/>
    <row r="302" ht="13.2" x14ac:dyDescent="0.25"/>
    <row r="303" ht="13.2" x14ac:dyDescent="0.25"/>
    <row r="304" ht="13.2" x14ac:dyDescent="0.25"/>
    <row r="305" ht="13.2" x14ac:dyDescent="0.25"/>
    <row r="306" ht="13.2" x14ac:dyDescent="0.25"/>
    <row r="307" ht="13.2" x14ac:dyDescent="0.25"/>
    <row r="308" ht="13.2" x14ac:dyDescent="0.25"/>
    <row r="309" ht="13.2" x14ac:dyDescent="0.25"/>
    <row r="310" ht="13.2" x14ac:dyDescent="0.25"/>
    <row r="311" ht="13.2" x14ac:dyDescent="0.25"/>
    <row r="312" ht="13.2" x14ac:dyDescent="0.25"/>
    <row r="313" ht="13.2" x14ac:dyDescent="0.25"/>
    <row r="314" ht="13.2" x14ac:dyDescent="0.25"/>
    <row r="315" ht="13.2" x14ac:dyDescent="0.25"/>
    <row r="316" ht="13.2" x14ac:dyDescent="0.25"/>
    <row r="317" ht="13.2" x14ac:dyDescent="0.25"/>
    <row r="318" ht="13.2" x14ac:dyDescent="0.25"/>
    <row r="319" ht="13.2" x14ac:dyDescent="0.25"/>
    <row r="320" ht="13.2" x14ac:dyDescent="0.25"/>
    <row r="321" ht="13.2" x14ac:dyDescent="0.25"/>
    <row r="322" ht="13.2" x14ac:dyDescent="0.25"/>
    <row r="323" ht="13.2" x14ac:dyDescent="0.25"/>
    <row r="324" ht="13.2" x14ac:dyDescent="0.25"/>
    <row r="325" ht="13.2" x14ac:dyDescent="0.25"/>
    <row r="326" ht="13.2" x14ac:dyDescent="0.25"/>
    <row r="327" ht="13.2" x14ac:dyDescent="0.25"/>
    <row r="328" ht="13.2" x14ac:dyDescent="0.25"/>
    <row r="329" ht="13.2" x14ac:dyDescent="0.25"/>
    <row r="330" ht="13.2" x14ac:dyDescent="0.25"/>
    <row r="331" ht="13.2" x14ac:dyDescent="0.25"/>
    <row r="332" ht="13.2" x14ac:dyDescent="0.25"/>
    <row r="333" ht="13.2" x14ac:dyDescent="0.25"/>
    <row r="334" ht="13.2" x14ac:dyDescent="0.25"/>
    <row r="335" ht="13.2" x14ac:dyDescent="0.25"/>
    <row r="336" ht="13.2" x14ac:dyDescent="0.25"/>
    <row r="337" ht="13.2" x14ac:dyDescent="0.25"/>
    <row r="338" ht="13.2" x14ac:dyDescent="0.25"/>
    <row r="339" ht="13.2" x14ac:dyDescent="0.25"/>
    <row r="340" ht="13.2" x14ac:dyDescent="0.25"/>
    <row r="341" ht="13.2" x14ac:dyDescent="0.25"/>
    <row r="342" ht="13.2" x14ac:dyDescent="0.25"/>
    <row r="343" ht="13.2" x14ac:dyDescent="0.25"/>
    <row r="344" ht="13.2" x14ac:dyDescent="0.25"/>
    <row r="345" ht="13.2" x14ac:dyDescent="0.25"/>
    <row r="346" ht="13.2" x14ac:dyDescent="0.25"/>
    <row r="347" ht="13.2" x14ac:dyDescent="0.25"/>
    <row r="348" ht="13.2" x14ac:dyDescent="0.25"/>
    <row r="349" ht="13.2" x14ac:dyDescent="0.25"/>
    <row r="350" ht="13.2" x14ac:dyDescent="0.25"/>
    <row r="351" ht="13.2" x14ac:dyDescent="0.25"/>
    <row r="352" ht="13.2" x14ac:dyDescent="0.25"/>
    <row r="353" ht="13.2" x14ac:dyDescent="0.25"/>
    <row r="354" ht="13.2" x14ac:dyDescent="0.25"/>
    <row r="355" ht="13.2" x14ac:dyDescent="0.25"/>
    <row r="356" ht="13.2" x14ac:dyDescent="0.25"/>
    <row r="357" ht="13.2" x14ac:dyDescent="0.25"/>
    <row r="358" ht="13.2" x14ac:dyDescent="0.25"/>
    <row r="359" ht="13.2" x14ac:dyDescent="0.25"/>
    <row r="360" ht="13.2" x14ac:dyDescent="0.25"/>
    <row r="361" ht="13.2" x14ac:dyDescent="0.25"/>
    <row r="362" ht="13.2" x14ac:dyDescent="0.25"/>
    <row r="363" ht="13.2" x14ac:dyDescent="0.25"/>
    <row r="364" ht="13.2" x14ac:dyDescent="0.25"/>
    <row r="365" ht="13.2" x14ac:dyDescent="0.25"/>
    <row r="366" ht="13.2" x14ac:dyDescent="0.25"/>
    <row r="367" ht="13.2" x14ac:dyDescent="0.25"/>
    <row r="368" ht="13.2" x14ac:dyDescent="0.25"/>
    <row r="369" ht="13.2" x14ac:dyDescent="0.25"/>
    <row r="370" ht="13.2" x14ac:dyDescent="0.25"/>
    <row r="371" ht="13.2" x14ac:dyDescent="0.25"/>
    <row r="372" ht="13.2" x14ac:dyDescent="0.25"/>
    <row r="373" ht="13.2" x14ac:dyDescent="0.25"/>
    <row r="374" ht="13.2" x14ac:dyDescent="0.25"/>
    <row r="375" ht="13.2" x14ac:dyDescent="0.25"/>
    <row r="376" ht="13.2" x14ac:dyDescent="0.25"/>
    <row r="377" ht="13.2" x14ac:dyDescent="0.25"/>
    <row r="378" ht="13.2" x14ac:dyDescent="0.25"/>
    <row r="379" ht="13.2" x14ac:dyDescent="0.25"/>
    <row r="380" ht="13.2" x14ac:dyDescent="0.25"/>
    <row r="381" ht="13.2" x14ac:dyDescent="0.25"/>
    <row r="382" ht="13.2" x14ac:dyDescent="0.25"/>
    <row r="383" ht="13.2" x14ac:dyDescent="0.25"/>
    <row r="384" ht="13.2" x14ac:dyDescent="0.25"/>
    <row r="385" ht="13.2" x14ac:dyDescent="0.25"/>
    <row r="386" ht="13.2" x14ac:dyDescent="0.25"/>
    <row r="387" ht="13.2" x14ac:dyDescent="0.25"/>
    <row r="388" ht="13.2" x14ac:dyDescent="0.25"/>
    <row r="389" ht="13.2" x14ac:dyDescent="0.25"/>
    <row r="390" ht="13.2" x14ac:dyDescent="0.25"/>
    <row r="391" ht="13.2" x14ac:dyDescent="0.25"/>
    <row r="392" ht="13.2" x14ac:dyDescent="0.25"/>
    <row r="393" ht="13.2" x14ac:dyDescent="0.25"/>
    <row r="394" ht="13.2" x14ac:dyDescent="0.25"/>
    <row r="395" ht="13.2" x14ac:dyDescent="0.25"/>
    <row r="396" ht="13.2" x14ac:dyDescent="0.25"/>
    <row r="397" ht="13.2" x14ac:dyDescent="0.25"/>
    <row r="398" ht="13.2" x14ac:dyDescent="0.25"/>
    <row r="399" ht="13.2" x14ac:dyDescent="0.25"/>
    <row r="400" ht="13.2" x14ac:dyDescent="0.25"/>
    <row r="401" ht="13.2" x14ac:dyDescent="0.25"/>
    <row r="402" ht="13.2" x14ac:dyDescent="0.25"/>
    <row r="403" ht="13.2" x14ac:dyDescent="0.25"/>
    <row r="404" ht="13.2" x14ac:dyDescent="0.25"/>
    <row r="405" ht="13.2" x14ac:dyDescent="0.25"/>
    <row r="406" ht="13.2" x14ac:dyDescent="0.25"/>
    <row r="407" ht="13.2" x14ac:dyDescent="0.25"/>
    <row r="408" ht="13.2" x14ac:dyDescent="0.25"/>
    <row r="409" ht="13.2" x14ac:dyDescent="0.25"/>
    <row r="410" ht="13.2" x14ac:dyDescent="0.25"/>
    <row r="411" ht="13.2" x14ac:dyDescent="0.25"/>
    <row r="412" ht="13.2" x14ac:dyDescent="0.25"/>
    <row r="413" ht="13.2" x14ac:dyDescent="0.25"/>
    <row r="414" ht="13.2" x14ac:dyDescent="0.25"/>
    <row r="415" ht="13.2" x14ac:dyDescent="0.25"/>
    <row r="416" ht="13.2" x14ac:dyDescent="0.25"/>
    <row r="417" ht="13.2" x14ac:dyDescent="0.25"/>
    <row r="418" ht="13.2" x14ac:dyDescent="0.25"/>
    <row r="419" ht="13.2" x14ac:dyDescent="0.25"/>
    <row r="420" ht="13.2" x14ac:dyDescent="0.25"/>
    <row r="421" ht="13.2" x14ac:dyDescent="0.25"/>
    <row r="422" ht="13.2" x14ac:dyDescent="0.25"/>
    <row r="423" ht="13.2" x14ac:dyDescent="0.25"/>
    <row r="424" ht="13.2" x14ac:dyDescent="0.25"/>
    <row r="425" ht="13.2" x14ac:dyDescent="0.25"/>
    <row r="426" ht="13.2" x14ac:dyDescent="0.25"/>
    <row r="427" ht="13.2" x14ac:dyDescent="0.25"/>
    <row r="428" ht="13.2" x14ac:dyDescent="0.25"/>
    <row r="429" ht="13.2" x14ac:dyDescent="0.25"/>
    <row r="430" ht="13.2" x14ac:dyDescent="0.25"/>
    <row r="431" ht="13.2" x14ac:dyDescent="0.25"/>
    <row r="432" ht="13.2" x14ac:dyDescent="0.25"/>
    <row r="433" ht="13.2" x14ac:dyDescent="0.25"/>
    <row r="434" ht="13.2" x14ac:dyDescent="0.25"/>
    <row r="435" ht="13.2" x14ac:dyDescent="0.25"/>
    <row r="436" ht="13.2" x14ac:dyDescent="0.25"/>
    <row r="437" ht="13.2" x14ac:dyDescent="0.25"/>
    <row r="438" ht="13.2" x14ac:dyDescent="0.25"/>
    <row r="439" ht="13.2" x14ac:dyDescent="0.25"/>
    <row r="440" ht="13.2" x14ac:dyDescent="0.25"/>
    <row r="441" ht="13.2" x14ac:dyDescent="0.25"/>
    <row r="442" ht="13.2" x14ac:dyDescent="0.25"/>
    <row r="443" ht="13.2" x14ac:dyDescent="0.25"/>
    <row r="444" ht="13.2" x14ac:dyDescent="0.25"/>
    <row r="445" ht="13.2" x14ac:dyDescent="0.25"/>
    <row r="446" ht="13.2" x14ac:dyDescent="0.25"/>
    <row r="447" ht="13.2" x14ac:dyDescent="0.25"/>
    <row r="448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  <row r="629" ht="13.2" x14ac:dyDescent="0.25"/>
    <row r="630" ht="13.2" x14ac:dyDescent="0.25"/>
    <row r="631" ht="13.2" x14ac:dyDescent="0.25"/>
    <row r="632" ht="13.2" x14ac:dyDescent="0.25"/>
    <row r="633" ht="13.2" x14ac:dyDescent="0.25"/>
    <row r="634" ht="13.2" x14ac:dyDescent="0.25"/>
    <row r="635" ht="13.2" x14ac:dyDescent="0.25"/>
    <row r="636" ht="13.2" x14ac:dyDescent="0.25"/>
    <row r="637" ht="13.2" x14ac:dyDescent="0.25"/>
    <row r="638" ht="13.2" x14ac:dyDescent="0.25"/>
    <row r="639" ht="13.2" x14ac:dyDescent="0.25"/>
    <row r="640" ht="13.2" x14ac:dyDescent="0.25"/>
    <row r="641" ht="13.2" x14ac:dyDescent="0.25"/>
    <row r="642" ht="13.2" x14ac:dyDescent="0.25"/>
    <row r="643" ht="13.2" x14ac:dyDescent="0.25"/>
    <row r="644" ht="13.2" x14ac:dyDescent="0.25"/>
    <row r="645" ht="13.2" x14ac:dyDescent="0.25"/>
    <row r="646" ht="13.2" x14ac:dyDescent="0.25"/>
    <row r="647" ht="13.2" x14ac:dyDescent="0.25"/>
    <row r="648" ht="13.2" x14ac:dyDescent="0.25"/>
    <row r="649" ht="13.2" x14ac:dyDescent="0.25"/>
    <row r="650" ht="13.2" x14ac:dyDescent="0.25"/>
    <row r="651" ht="13.2" x14ac:dyDescent="0.25"/>
    <row r="652" ht="13.2" x14ac:dyDescent="0.25"/>
    <row r="653" ht="13.2" x14ac:dyDescent="0.25"/>
    <row r="654" ht="13.2" x14ac:dyDescent="0.25"/>
    <row r="655" ht="13.2" x14ac:dyDescent="0.25"/>
    <row r="656" ht="13.2" x14ac:dyDescent="0.25"/>
    <row r="657" ht="13.2" x14ac:dyDescent="0.25"/>
    <row r="658" ht="13.2" x14ac:dyDescent="0.25"/>
    <row r="659" ht="13.2" x14ac:dyDescent="0.25"/>
    <row r="660" ht="13.2" x14ac:dyDescent="0.25"/>
    <row r="661" ht="13.2" x14ac:dyDescent="0.25"/>
    <row r="662" ht="13.2" x14ac:dyDescent="0.25"/>
    <row r="663" ht="13.2" x14ac:dyDescent="0.25"/>
    <row r="664" ht="13.2" x14ac:dyDescent="0.25"/>
    <row r="665" ht="13.2" x14ac:dyDescent="0.25"/>
    <row r="666" ht="13.2" x14ac:dyDescent="0.25"/>
    <row r="667" ht="13.2" x14ac:dyDescent="0.25"/>
    <row r="668" ht="13.2" x14ac:dyDescent="0.25"/>
    <row r="669" ht="13.2" x14ac:dyDescent="0.25"/>
    <row r="670" ht="13.2" x14ac:dyDescent="0.25"/>
    <row r="671" ht="13.2" x14ac:dyDescent="0.25"/>
    <row r="672" ht="13.2" x14ac:dyDescent="0.25"/>
    <row r="673" ht="13.2" x14ac:dyDescent="0.25"/>
    <row r="674" ht="13.2" x14ac:dyDescent="0.25"/>
    <row r="675" ht="13.2" x14ac:dyDescent="0.25"/>
    <row r="676" ht="13.2" x14ac:dyDescent="0.25"/>
    <row r="677" ht="13.2" x14ac:dyDescent="0.25"/>
    <row r="678" ht="13.2" x14ac:dyDescent="0.25"/>
    <row r="679" ht="13.2" x14ac:dyDescent="0.25"/>
    <row r="680" ht="13.2" x14ac:dyDescent="0.25"/>
    <row r="681" ht="13.2" x14ac:dyDescent="0.25"/>
    <row r="682" ht="13.2" x14ac:dyDescent="0.25"/>
    <row r="683" ht="13.2" x14ac:dyDescent="0.25"/>
    <row r="684" ht="13.2" x14ac:dyDescent="0.25"/>
    <row r="685" ht="13.2" x14ac:dyDescent="0.25"/>
    <row r="686" ht="13.2" x14ac:dyDescent="0.25"/>
    <row r="687" ht="13.2" x14ac:dyDescent="0.25"/>
    <row r="688" ht="13.2" x14ac:dyDescent="0.25"/>
    <row r="689" ht="13.2" x14ac:dyDescent="0.25"/>
    <row r="690" ht="13.2" x14ac:dyDescent="0.25"/>
    <row r="691" ht="13.2" x14ac:dyDescent="0.25"/>
    <row r="692" ht="13.2" x14ac:dyDescent="0.25"/>
    <row r="693" ht="13.2" x14ac:dyDescent="0.25"/>
    <row r="694" ht="13.2" x14ac:dyDescent="0.25"/>
    <row r="695" ht="13.2" x14ac:dyDescent="0.25"/>
    <row r="696" ht="13.2" x14ac:dyDescent="0.25"/>
    <row r="697" ht="13.2" x14ac:dyDescent="0.25"/>
    <row r="698" ht="13.2" x14ac:dyDescent="0.25"/>
    <row r="699" ht="13.2" x14ac:dyDescent="0.25"/>
    <row r="700" ht="13.2" x14ac:dyDescent="0.25"/>
    <row r="701" ht="13.2" x14ac:dyDescent="0.25"/>
    <row r="702" ht="13.2" x14ac:dyDescent="0.25"/>
    <row r="703" ht="13.2" x14ac:dyDescent="0.25"/>
    <row r="704" ht="13.2" x14ac:dyDescent="0.25"/>
    <row r="705" ht="13.2" x14ac:dyDescent="0.25"/>
    <row r="706" ht="13.2" x14ac:dyDescent="0.25"/>
    <row r="707" ht="13.2" x14ac:dyDescent="0.25"/>
    <row r="708" ht="13.2" x14ac:dyDescent="0.25"/>
    <row r="709" ht="13.2" x14ac:dyDescent="0.25"/>
    <row r="710" ht="13.2" x14ac:dyDescent="0.25"/>
    <row r="711" ht="13.2" x14ac:dyDescent="0.25"/>
    <row r="712" ht="13.2" x14ac:dyDescent="0.25"/>
    <row r="713" ht="13.2" x14ac:dyDescent="0.25"/>
    <row r="714" ht="13.2" x14ac:dyDescent="0.25"/>
    <row r="715" ht="13.2" x14ac:dyDescent="0.25"/>
    <row r="716" ht="13.2" x14ac:dyDescent="0.25"/>
    <row r="717" ht="13.2" x14ac:dyDescent="0.25"/>
    <row r="718" ht="13.2" x14ac:dyDescent="0.25"/>
    <row r="719" ht="13.2" x14ac:dyDescent="0.25"/>
    <row r="720" ht="13.2" x14ac:dyDescent="0.25"/>
    <row r="721" ht="13.2" x14ac:dyDescent="0.25"/>
    <row r="722" ht="13.2" x14ac:dyDescent="0.25"/>
    <row r="723" ht="13.2" x14ac:dyDescent="0.25"/>
    <row r="724" ht="13.2" x14ac:dyDescent="0.25"/>
    <row r="725" ht="13.2" x14ac:dyDescent="0.25"/>
    <row r="726" ht="13.2" x14ac:dyDescent="0.25"/>
    <row r="727" ht="13.2" x14ac:dyDescent="0.25"/>
    <row r="728" ht="13.2" x14ac:dyDescent="0.25"/>
    <row r="729" ht="13.2" x14ac:dyDescent="0.25"/>
    <row r="730" ht="13.2" x14ac:dyDescent="0.25"/>
    <row r="731" ht="13.2" x14ac:dyDescent="0.25"/>
    <row r="732" ht="13.2" x14ac:dyDescent="0.25"/>
    <row r="733" ht="13.2" x14ac:dyDescent="0.25"/>
    <row r="734" ht="13.2" x14ac:dyDescent="0.25"/>
    <row r="735" ht="13.2" x14ac:dyDescent="0.25"/>
    <row r="736" ht="13.2" x14ac:dyDescent="0.25"/>
    <row r="737" ht="13.2" x14ac:dyDescent="0.25"/>
    <row r="738" ht="13.2" x14ac:dyDescent="0.25"/>
    <row r="739" ht="13.2" x14ac:dyDescent="0.25"/>
    <row r="740" ht="13.2" x14ac:dyDescent="0.25"/>
    <row r="741" ht="13.2" x14ac:dyDescent="0.25"/>
    <row r="742" ht="13.2" x14ac:dyDescent="0.25"/>
    <row r="743" ht="13.2" x14ac:dyDescent="0.25"/>
    <row r="744" ht="13.2" x14ac:dyDescent="0.25"/>
    <row r="745" ht="13.2" x14ac:dyDescent="0.25"/>
    <row r="746" ht="13.2" x14ac:dyDescent="0.25"/>
    <row r="747" ht="13.2" x14ac:dyDescent="0.25"/>
    <row r="748" ht="13.2" x14ac:dyDescent="0.25"/>
    <row r="749" ht="13.2" x14ac:dyDescent="0.25"/>
    <row r="750" ht="13.2" x14ac:dyDescent="0.25"/>
    <row r="751" ht="13.2" x14ac:dyDescent="0.25"/>
    <row r="752" ht="13.2" x14ac:dyDescent="0.25"/>
    <row r="753" ht="13.2" x14ac:dyDescent="0.25"/>
    <row r="754" ht="13.2" x14ac:dyDescent="0.25"/>
    <row r="755" ht="13.2" x14ac:dyDescent="0.25"/>
    <row r="756" ht="13.2" x14ac:dyDescent="0.25"/>
    <row r="757" ht="13.2" x14ac:dyDescent="0.25"/>
    <row r="758" ht="13.2" x14ac:dyDescent="0.25"/>
    <row r="759" ht="13.2" x14ac:dyDescent="0.25"/>
    <row r="760" ht="13.2" x14ac:dyDescent="0.25"/>
    <row r="761" ht="13.2" x14ac:dyDescent="0.25"/>
    <row r="762" ht="13.2" x14ac:dyDescent="0.25"/>
    <row r="763" ht="13.2" x14ac:dyDescent="0.25"/>
    <row r="764" ht="13.2" x14ac:dyDescent="0.25"/>
    <row r="765" ht="13.2" x14ac:dyDescent="0.25"/>
    <row r="766" ht="13.2" x14ac:dyDescent="0.25"/>
    <row r="767" ht="13.2" x14ac:dyDescent="0.25"/>
    <row r="768" ht="13.2" x14ac:dyDescent="0.25"/>
    <row r="769" ht="13.2" x14ac:dyDescent="0.25"/>
    <row r="770" ht="13.2" x14ac:dyDescent="0.25"/>
    <row r="771" ht="13.2" x14ac:dyDescent="0.25"/>
    <row r="772" ht="13.2" x14ac:dyDescent="0.25"/>
    <row r="773" ht="13.2" x14ac:dyDescent="0.25"/>
    <row r="774" ht="13.2" x14ac:dyDescent="0.25"/>
    <row r="775" ht="13.2" x14ac:dyDescent="0.25"/>
    <row r="776" ht="13.2" x14ac:dyDescent="0.25"/>
    <row r="777" ht="13.2" x14ac:dyDescent="0.25"/>
    <row r="778" ht="13.2" x14ac:dyDescent="0.25"/>
    <row r="779" ht="13.2" x14ac:dyDescent="0.25"/>
    <row r="780" ht="13.2" x14ac:dyDescent="0.25"/>
    <row r="781" ht="13.2" x14ac:dyDescent="0.25"/>
    <row r="782" ht="13.2" x14ac:dyDescent="0.25"/>
    <row r="783" ht="13.2" x14ac:dyDescent="0.25"/>
    <row r="784" ht="13.2" x14ac:dyDescent="0.25"/>
    <row r="785" ht="13.2" x14ac:dyDescent="0.25"/>
    <row r="786" ht="13.2" x14ac:dyDescent="0.25"/>
    <row r="787" ht="13.2" x14ac:dyDescent="0.25"/>
    <row r="788" ht="13.2" x14ac:dyDescent="0.25"/>
    <row r="789" ht="13.2" x14ac:dyDescent="0.25"/>
    <row r="790" ht="13.2" x14ac:dyDescent="0.25"/>
    <row r="791" ht="13.2" x14ac:dyDescent="0.25"/>
    <row r="792" ht="13.2" x14ac:dyDescent="0.25"/>
    <row r="793" ht="13.2" x14ac:dyDescent="0.25"/>
    <row r="794" ht="13.2" x14ac:dyDescent="0.25"/>
    <row r="795" ht="13.2" x14ac:dyDescent="0.25"/>
    <row r="796" ht="13.2" x14ac:dyDescent="0.25"/>
    <row r="797" ht="13.2" x14ac:dyDescent="0.25"/>
    <row r="798" ht="13.2" x14ac:dyDescent="0.25"/>
    <row r="799" ht="13.2" x14ac:dyDescent="0.25"/>
    <row r="800" ht="13.2" x14ac:dyDescent="0.25"/>
    <row r="801" ht="13.2" x14ac:dyDescent="0.25"/>
    <row r="802" ht="13.2" x14ac:dyDescent="0.25"/>
    <row r="803" ht="13.2" x14ac:dyDescent="0.25"/>
    <row r="804" ht="13.2" x14ac:dyDescent="0.25"/>
    <row r="805" ht="13.2" x14ac:dyDescent="0.25"/>
    <row r="806" ht="13.2" x14ac:dyDescent="0.25"/>
    <row r="807" ht="13.2" x14ac:dyDescent="0.25"/>
    <row r="808" ht="13.2" x14ac:dyDescent="0.25"/>
    <row r="809" ht="13.2" x14ac:dyDescent="0.25"/>
    <row r="810" ht="13.2" x14ac:dyDescent="0.25"/>
    <row r="811" ht="13.2" x14ac:dyDescent="0.25"/>
    <row r="812" ht="13.2" x14ac:dyDescent="0.25"/>
    <row r="813" ht="13.2" x14ac:dyDescent="0.25"/>
    <row r="814" ht="13.2" x14ac:dyDescent="0.25"/>
    <row r="815" ht="13.2" x14ac:dyDescent="0.25"/>
    <row r="816" ht="13.2" x14ac:dyDescent="0.25"/>
    <row r="817" ht="13.2" x14ac:dyDescent="0.25"/>
    <row r="818" ht="13.2" x14ac:dyDescent="0.25"/>
    <row r="819" ht="13.2" x14ac:dyDescent="0.25"/>
    <row r="820" ht="13.2" x14ac:dyDescent="0.25"/>
    <row r="821" ht="13.2" x14ac:dyDescent="0.25"/>
    <row r="822" ht="13.2" x14ac:dyDescent="0.25"/>
    <row r="823" ht="13.2" x14ac:dyDescent="0.25"/>
    <row r="824" ht="13.2" x14ac:dyDescent="0.25"/>
    <row r="825" ht="13.2" x14ac:dyDescent="0.25"/>
    <row r="826" ht="13.2" x14ac:dyDescent="0.25"/>
    <row r="827" ht="13.2" x14ac:dyDescent="0.25"/>
    <row r="828" ht="13.2" x14ac:dyDescent="0.25"/>
    <row r="829" ht="13.2" x14ac:dyDescent="0.25"/>
    <row r="830" ht="13.2" x14ac:dyDescent="0.25"/>
    <row r="831" ht="13.2" x14ac:dyDescent="0.25"/>
    <row r="832" ht="13.2" x14ac:dyDescent="0.25"/>
    <row r="833" ht="13.2" x14ac:dyDescent="0.25"/>
    <row r="834" ht="13.2" x14ac:dyDescent="0.25"/>
    <row r="835" ht="13.2" x14ac:dyDescent="0.25"/>
    <row r="836" ht="13.2" x14ac:dyDescent="0.25"/>
    <row r="837" ht="13.2" x14ac:dyDescent="0.25"/>
    <row r="838" ht="13.2" x14ac:dyDescent="0.25"/>
    <row r="839" ht="13.2" x14ac:dyDescent="0.25"/>
    <row r="840" ht="13.2" x14ac:dyDescent="0.25"/>
    <row r="841" ht="13.2" x14ac:dyDescent="0.25"/>
    <row r="842" ht="13.2" x14ac:dyDescent="0.25"/>
    <row r="843" ht="13.2" x14ac:dyDescent="0.25"/>
    <row r="844" ht="13.2" x14ac:dyDescent="0.25"/>
    <row r="845" ht="13.2" x14ac:dyDescent="0.25"/>
    <row r="846" ht="13.2" x14ac:dyDescent="0.25"/>
    <row r="847" ht="13.2" x14ac:dyDescent="0.25"/>
    <row r="848" ht="13.2" x14ac:dyDescent="0.25"/>
    <row r="849" ht="13.2" x14ac:dyDescent="0.25"/>
    <row r="850" ht="13.2" x14ac:dyDescent="0.25"/>
    <row r="851" ht="13.2" x14ac:dyDescent="0.25"/>
    <row r="852" ht="13.2" x14ac:dyDescent="0.25"/>
    <row r="853" ht="13.2" x14ac:dyDescent="0.25"/>
    <row r="854" ht="13.2" x14ac:dyDescent="0.25"/>
    <row r="855" ht="13.2" x14ac:dyDescent="0.25"/>
    <row r="856" ht="13.2" x14ac:dyDescent="0.25"/>
    <row r="857" ht="13.2" x14ac:dyDescent="0.25"/>
    <row r="858" ht="13.2" x14ac:dyDescent="0.25"/>
    <row r="859" ht="13.2" x14ac:dyDescent="0.25"/>
    <row r="860" ht="13.2" x14ac:dyDescent="0.25"/>
    <row r="861" ht="13.2" x14ac:dyDescent="0.25"/>
    <row r="862" ht="13.2" x14ac:dyDescent="0.25"/>
    <row r="863" ht="13.2" x14ac:dyDescent="0.25"/>
    <row r="864" ht="13.2" x14ac:dyDescent="0.25"/>
    <row r="865" ht="13.2" x14ac:dyDescent="0.25"/>
    <row r="866" ht="13.2" x14ac:dyDescent="0.25"/>
    <row r="867" ht="13.2" x14ac:dyDescent="0.25"/>
    <row r="868" ht="13.2" x14ac:dyDescent="0.25"/>
    <row r="869" ht="13.2" x14ac:dyDescent="0.25"/>
    <row r="870" ht="13.2" x14ac:dyDescent="0.25"/>
    <row r="871" ht="13.2" x14ac:dyDescent="0.25"/>
    <row r="872" ht="13.2" x14ac:dyDescent="0.25"/>
    <row r="873" ht="13.2" x14ac:dyDescent="0.25"/>
    <row r="874" ht="13.2" x14ac:dyDescent="0.25"/>
    <row r="875" ht="13.2" x14ac:dyDescent="0.25"/>
    <row r="876" ht="13.2" x14ac:dyDescent="0.25"/>
    <row r="877" ht="13.2" x14ac:dyDescent="0.25"/>
    <row r="878" ht="13.2" x14ac:dyDescent="0.25"/>
    <row r="879" ht="13.2" x14ac:dyDescent="0.25"/>
    <row r="880" ht="13.2" x14ac:dyDescent="0.25"/>
    <row r="881" ht="13.2" x14ac:dyDescent="0.25"/>
    <row r="882" ht="13.2" x14ac:dyDescent="0.25"/>
    <row r="883" ht="13.2" x14ac:dyDescent="0.25"/>
    <row r="884" ht="13.2" x14ac:dyDescent="0.25"/>
    <row r="885" ht="13.2" x14ac:dyDescent="0.25"/>
    <row r="886" ht="13.2" x14ac:dyDescent="0.25"/>
  </sheetData>
  <sortState xmlns:xlrd2="http://schemas.microsoft.com/office/spreadsheetml/2017/richdata2" ref="A7:S9">
    <sortCondition ref="S7:S9"/>
  </sortState>
  <pageMargins left="0.75" right="0.75" top="1" bottom="1" header="0.5" footer="0.5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66FF"/>
  </sheetPr>
  <dimension ref="A1:K902"/>
  <sheetViews>
    <sheetView workbookViewId="0">
      <selection activeCell="M11" sqref="M11"/>
    </sheetView>
  </sheetViews>
  <sheetFormatPr defaultColWidth="14.44140625" defaultRowHeight="15" customHeight="1" x14ac:dyDescent="0.25"/>
  <cols>
    <col min="1" max="1" width="19.109375" style="5" bestFit="1" customWidth="1"/>
    <col min="2" max="2" width="12.44140625" style="5" bestFit="1" customWidth="1"/>
    <col min="3" max="3" width="5.33203125" style="5" bestFit="1" customWidth="1"/>
    <col min="4" max="4" width="8.88671875" style="5" bestFit="1" customWidth="1"/>
    <col min="5" max="5" width="5.33203125" style="20" bestFit="1" customWidth="1"/>
    <col min="6" max="6" width="8.88671875" style="5" bestFit="1" customWidth="1"/>
    <col min="7" max="7" width="5.6640625" style="20" bestFit="1" customWidth="1"/>
    <col min="8" max="9" width="10" style="5" bestFit="1" customWidth="1"/>
    <col min="10" max="10" width="6.21875" style="5" bestFit="1" customWidth="1"/>
    <col min="11" max="11" width="3.6640625" style="5" bestFit="1" customWidth="1"/>
    <col min="12" max="12" width="11" style="5" bestFit="1" customWidth="1"/>
    <col min="13" max="26" width="10.6640625" style="5" customWidth="1"/>
    <col min="27" max="16384" width="14.44140625" style="5"/>
  </cols>
  <sheetData>
    <row r="1" spans="1:11" ht="17.399999999999999" x14ac:dyDescent="0.25">
      <c r="A1" s="64" t="s">
        <v>106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20" customFormat="1" ht="17.399999999999999" x14ac:dyDescent="0.25">
      <c r="A2" s="64" t="str">
        <f>+'Open Overall'!A2</f>
        <v>Millersville, Maryland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20" customFormat="1" ht="17.399999999999999" x14ac:dyDescent="0.25">
      <c r="A3" s="67">
        <f>+'Open Overall'!A3</f>
        <v>44689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25.5" customHeight="1" x14ac:dyDescent="0.25">
      <c r="A4" s="66" t="s">
        <v>94</v>
      </c>
      <c r="B4" s="66"/>
      <c r="C4" s="66"/>
      <c r="D4" s="66"/>
      <c r="E4" s="66"/>
      <c r="F4" s="66"/>
      <c r="G4" s="66"/>
      <c r="H4" s="66"/>
      <c r="I4" s="82"/>
      <c r="J4" s="82"/>
      <c r="K4" s="82"/>
    </row>
    <row r="5" spans="1:11" s="20" customFormat="1" ht="32.25" customHeight="1" x14ac:dyDescent="0.25">
      <c r="A5" s="49"/>
      <c r="B5" s="24"/>
      <c r="C5" s="24"/>
      <c r="D5" s="24"/>
      <c r="E5" s="24"/>
      <c r="F5" s="24"/>
      <c r="G5" s="24"/>
      <c r="H5" s="69"/>
      <c r="I5" s="83"/>
      <c r="J5" s="83"/>
      <c r="K5" s="83"/>
    </row>
    <row r="6" spans="1:11" ht="25.2" x14ac:dyDescent="0.25">
      <c r="A6" s="38" t="s">
        <v>78</v>
      </c>
      <c r="B6" s="38" t="s">
        <v>79</v>
      </c>
      <c r="C6" s="39" t="s">
        <v>95</v>
      </c>
      <c r="D6" s="39" t="s">
        <v>102</v>
      </c>
      <c r="E6" s="38" t="s">
        <v>96</v>
      </c>
      <c r="F6" s="39" t="s">
        <v>103</v>
      </c>
      <c r="G6" s="38" t="s">
        <v>92</v>
      </c>
      <c r="H6" s="46" t="s">
        <v>109</v>
      </c>
      <c r="I6" s="47" t="s">
        <v>110</v>
      </c>
      <c r="J6" s="46" t="s">
        <v>98</v>
      </c>
      <c r="K6" s="46" t="s">
        <v>114</v>
      </c>
    </row>
    <row r="7" spans="1:11" ht="16.5" customHeight="1" x14ac:dyDescent="0.55000000000000004">
      <c r="A7" s="40" t="s">
        <v>49</v>
      </c>
      <c r="B7" s="40" t="s">
        <v>51</v>
      </c>
      <c r="C7" s="57">
        <v>10.5</v>
      </c>
      <c r="D7" s="77">
        <v>5</v>
      </c>
      <c r="E7" s="57">
        <v>7.5</v>
      </c>
      <c r="F7" s="77">
        <v>5</v>
      </c>
      <c r="G7" s="74">
        <f t="shared" ref="G7:G35" si="0">IFERROR(IF(C7="","",C7+E7),"")</f>
        <v>18</v>
      </c>
      <c r="H7" s="84">
        <f t="shared" ref="H7:H35" si="1">IF(E7="","",MAX(C7,E7))</f>
        <v>10.5</v>
      </c>
      <c r="I7" s="85">
        <f t="shared" ref="I7:I35" si="2">IF(H7="","",IF(H7=(C7+E7)/2,MIN(D7,F7),IF(H7=C7,D7,F7)))</f>
        <v>5</v>
      </c>
      <c r="J7" s="86">
        <f t="shared" ref="J7:J13" si="3">IF(G7="","",RANK(G7,G$7:G$35)+SUMPRODUCT((G$7:G$35=G7)*(H7&lt;H$7:H$35)))</f>
        <v>1</v>
      </c>
      <c r="K7" s="131" t="s">
        <v>115</v>
      </c>
    </row>
    <row r="8" spans="1:11" ht="16.5" customHeight="1" x14ac:dyDescent="0.55000000000000004">
      <c r="A8" s="28" t="s">
        <v>10</v>
      </c>
      <c r="B8" s="28" t="s">
        <v>12</v>
      </c>
      <c r="C8" s="57">
        <v>9.5</v>
      </c>
      <c r="D8" s="77">
        <v>4</v>
      </c>
      <c r="E8" s="57">
        <v>7.5</v>
      </c>
      <c r="F8" s="77">
        <v>4</v>
      </c>
      <c r="G8" s="60">
        <f t="shared" si="0"/>
        <v>17</v>
      </c>
      <c r="H8" s="123">
        <f t="shared" si="1"/>
        <v>9.5</v>
      </c>
      <c r="I8" s="77">
        <f t="shared" si="2"/>
        <v>4</v>
      </c>
      <c r="J8" s="80">
        <f t="shared" si="3"/>
        <v>2</v>
      </c>
      <c r="K8" s="131" t="s">
        <v>115</v>
      </c>
    </row>
    <row r="9" spans="1:11" ht="16.5" customHeight="1" x14ac:dyDescent="0.55000000000000004">
      <c r="A9" s="40" t="s">
        <v>3</v>
      </c>
      <c r="B9" s="40" t="s">
        <v>4</v>
      </c>
      <c r="C9" s="57">
        <v>4</v>
      </c>
      <c r="D9" s="77">
        <v>4</v>
      </c>
      <c r="E9" s="57">
        <v>7.5</v>
      </c>
      <c r="F9" s="77">
        <v>5</v>
      </c>
      <c r="G9" s="60">
        <f t="shared" si="0"/>
        <v>11.5</v>
      </c>
      <c r="H9" s="73">
        <f t="shared" si="1"/>
        <v>7.5</v>
      </c>
      <c r="I9" s="77">
        <f t="shared" si="2"/>
        <v>5</v>
      </c>
      <c r="J9" s="80">
        <f t="shared" si="3"/>
        <v>3</v>
      </c>
      <c r="K9" s="131" t="s">
        <v>115</v>
      </c>
    </row>
    <row r="10" spans="1:11" ht="16.5" customHeight="1" x14ac:dyDescent="0.25">
      <c r="A10" s="40" t="s">
        <v>42</v>
      </c>
      <c r="B10" s="40" t="s">
        <v>44</v>
      </c>
      <c r="C10" s="57">
        <v>6</v>
      </c>
      <c r="D10" s="77">
        <v>5</v>
      </c>
      <c r="E10" s="57">
        <v>5.5</v>
      </c>
      <c r="F10" s="77">
        <v>4</v>
      </c>
      <c r="G10" s="60">
        <f t="shared" si="0"/>
        <v>11.5</v>
      </c>
      <c r="H10" s="73">
        <f t="shared" si="1"/>
        <v>6</v>
      </c>
      <c r="I10" s="77">
        <f t="shared" si="2"/>
        <v>5</v>
      </c>
      <c r="J10" s="80">
        <f t="shared" si="3"/>
        <v>4</v>
      </c>
    </row>
    <row r="11" spans="1:11" ht="16.5" customHeight="1" x14ac:dyDescent="0.25">
      <c r="A11" s="41" t="s">
        <v>47</v>
      </c>
      <c r="B11" s="41" t="s">
        <v>13</v>
      </c>
      <c r="C11" s="58">
        <v>4.5</v>
      </c>
      <c r="D11" s="78">
        <v>5</v>
      </c>
      <c r="E11" s="58">
        <v>6</v>
      </c>
      <c r="F11" s="78">
        <v>5</v>
      </c>
      <c r="G11" s="61">
        <f t="shared" si="0"/>
        <v>10.5</v>
      </c>
      <c r="H11" s="75">
        <f t="shared" si="1"/>
        <v>6</v>
      </c>
      <c r="I11" s="78">
        <f t="shared" si="2"/>
        <v>5</v>
      </c>
      <c r="J11" s="81">
        <f t="shared" si="3"/>
        <v>5</v>
      </c>
    </row>
    <row r="12" spans="1:11" ht="16.5" customHeight="1" x14ac:dyDescent="0.25">
      <c r="A12" s="43" t="s">
        <v>40</v>
      </c>
      <c r="B12" s="43" t="s">
        <v>41</v>
      </c>
      <c r="C12" s="58">
        <v>4.5</v>
      </c>
      <c r="D12" s="78">
        <v>4</v>
      </c>
      <c r="E12" s="58">
        <v>5.5</v>
      </c>
      <c r="F12" s="78">
        <v>4</v>
      </c>
      <c r="G12" s="61">
        <f t="shared" si="0"/>
        <v>10</v>
      </c>
      <c r="H12" s="75">
        <f t="shared" si="1"/>
        <v>5.5</v>
      </c>
      <c r="I12" s="78">
        <f t="shared" si="2"/>
        <v>4</v>
      </c>
      <c r="J12" s="81">
        <f t="shared" si="3"/>
        <v>6</v>
      </c>
    </row>
    <row r="13" spans="1:11" ht="16.5" customHeight="1" x14ac:dyDescent="0.25">
      <c r="A13" s="43" t="s">
        <v>7</v>
      </c>
      <c r="B13" s="43" t="s">
        <v>8</v>
      </c>
      <c r="C13" s="58">
        <v>6</v>
      </c>
      <c r="D13" s="78">
        <v>4</v>
      </c>
      <c r="E13" s="58">
        <v>3.5</v>
      </c>
      <c r="F13" s="78">
        <v>4</v>
      </c>
      <c r="G13" s="61">
        <f t="shared" si="0"/>
        <v>9.5</v>
      </c>
      <c r="H13" s="75">
        <f t="shared" si="1"/>
        <v>6</v>
      </c>
      <c r="I13" s="78">
        <f t="shared" si="2"/>
        <v>4</v>
      </c>
      <c r="J13" s="81">
        <f t="shared" si="3"/>
        <v>7</v>
      </c>
    </row>
    <row r="14" spans="1:11" ht="16.5" customHeight="1" x14ac:dyDescent="0.25">
      <c r="A14" s="40" t="s">
        <v>31</v>
      </c>
      <c r="B14" s="40" t="s">
        <v>32</v>
      </c>
      <c r="C14" s="57">
        <v>3.5</v>
      </c>
      <c r="D14" s="77">
        <v>5</v>
      </c>
      <c r="E14" s="57">
        <v>6</v>
      </c>
      <c r="F14" s="77">
        <v>5</v>
      </c>
      <c r="G14" s="60">
        <f t="shared" si="0"/>
        <v>9.5</v>
      </c>
      <c r="H14" s="73">
        <f t="shared" si="1"/>
        <v>6</v>
      </c>
      <c r="I14" s="77">
        <f t="shared" si="2"/>
        <v>5</v>
      </c>
      <c r="J14" s="80">
        <v>8</v>
      </c>
    </row>
    <row r="15" spans="1:11" ht="16.5" customHeight="1" x14ac:dyDescent="0.25">
      <c r="A15" s="43" t="s">
        <v>29</v>
      </c>
      <c r="B15" s="43" t="s">
        <v>30</v>
      </c>
      <c r="C15" s="58">
        <v>6.5</v>
      </c>
      <c r="D15" s="78">
        <v>4</v>
      </c>
      <c r="E15" s="58">
        <v>2</v>
      </c>
      <c r="F15" s="78">
        <v>4</v>
      </c>
      <c r="G15" s="61">
        <f t="shared" si="0"/>
        <v>8.5</v>
      </c>
      <c r="H15" s="75">
        <f t="shared" si="1"/>
        <v>6.5</v>
      </c>
      <c r="I15" s="78">
        <f t="shared" si="2"/>
        <v>4</v>
      </c>
      <c r="J15" s="81">
        <f t="shared" ref="J15:J22" si="4">IF(G15="","",RANK(G15,G$7:G$35)+SUMPRODUCT((G$7:G$35=G15)*(H15&lt;H$7:H$35)))</f>
        <v>9</v>
      </c>
    </row>
    <row r="16" spans="1:11" ht="16.5" customHeight="1" x14ac:dyDescent="0.25">
      <c r="A16" s="40" t="s">
        <v>10</v>
      </c>
      <c r="B16" s="40" t="s">
        <v>11</v>
      </c>
      <c r="C16" s="57">
        <v>4.5</v>
      </c>
      <c r="D16" s="77">
        <v>2</v>
      </c>
      <c r="E16" s="57">
        <v>4</v>
      </c>
      <c r="F16" s="77">
        <v>4</v>
      </c>
      <c r="G16" s="60">
        <f t="shared" si="0"/>
        <v>8.5</v>
      </c>
      <c r="H16" s="73">
        <f t="shared" si="1"/>
        <v>4.5</v>
      </c>
      <c r="I16" s="77">
        <f t="shared" si="2"/>
        <v>2</v>
      </c>
      <c r="J16" s="80">
        <f t="shared" si="4"/>
        <v>10</v>
      </c>
    </row>
    <row r="17" spans="1:10" ht="16.5" customHeight="1" x14ac:dyDescent="0.25">
      <c r="A17" s="40" t="s">
        <v>33</v>
      </c>
      <c r="B17" s="40" t="s">
        <v>5</v>
      </c>
      <c r="C17" s="57">
        <v>5</v>
      </c>
      <c r="D17" s="77">
        <v>4</v>
      </c>
      <c r="E17" s="57">
        <v>3</v>
      </c>
      <c r="F17" s="77">
        <v>4</v>
      </c>
      <c r="G17" s="60">
        <f t="shared" si="0"/>
        <v>8</v>
      </c>
      <c r="H17" s="73">
        <f t="shared" si="1"/>
        <v>5</v>
      </c>
      <c r="I17" s="77">
        <f t="shared" si="2"/>
        <v>4</v>
      </c>
      <c r="J17" s="80">
        <f t="shared" si="4"/>
        <v>11</v>
      </c>
    </row>
    <row r="18" spans="1:10" ht="16.5" customHeight="1" x14ac:dyDescent="0.25">
      <c r="A18" s="42" t="s">
        <v>0</v>
      </c>
      <c r="B18" s="42" t="s">
        <v>2</v>
      </c>
      <c r="C18" s="58">
        <v>3</v>
      </c>
      <c r="D18" s="78">
        <v>4</v>
      </c>
      <c r="E18" s="58">
        <v>5</v>
      </c>
      <c r="F18" s="78">
        <v>4</v>
      </c>
      <c r="G18" s="61">
        <f t="shared" si="0"/>
        <v>8</v>
      </c>
      <c r="H18" s="75">
        <f t="shared" si="1"/>
        <v>5</v>
      </c>
      <c r="I18" s="78">
        <f t="shared" si="2"/>
        <v>4</v>
      </c>
      <c r="J18" s="81">
        <f t="shared" si="4"/>
        <v>11</v>
      </c>
    </row>
    <row r="19" spans="1:10" ht="16.5" customHeight="1" x14ac:dyDescent="0.25">
      <c r="A19" s="41" t="s">
        <v>38</v>
      </c>
      <c r="B19" s="41" t="s">
        <v>39</v>
      </c>
      <c r="C19" s="58">
        <v>4</v>
      </c>
      <c r="D19" s="78">
        <v>4</v>
      </c>
      <c r="E19" s="58">
        <v>4</v>
      </c>
      <c r="F19" s="78">
        <v>4</v>
      </c>
      <c r="G19" s="61">
        <f t="shared" si="0"/>
        <v>8</v>
      </c>
      <c r="H19" s="75">
        <f t="shared" si="1"/>
        <v>4</v>
      </c>
      <c r="I19" s="78">
        <f t="shared" si="2"/>
        <v>4</v>
      </c>
      <c r="J19" s="81">
        <f t="shared" si="4"/>
        <v>13</v>
      </c>
    </row>
    <row r="20" spans="1:10" ht="16.5" customHeight="1" x14ac:dyDescent="0.25">
      <c r="A20" s="41" t="s">
        <v>24</v>
      </c>
      <c r="B20" s="41" t="s">
        <v>25</v>
      </c>
      <c r="C20" s="58">
        <v>1.5</v>
      </c>
      <c r="D20" s="78">
        <v>4</v>
      </c>
      <c r="E20" s="58">
        <v>6</v>
      </c>
      <c r="F20" s="78">
        <v>3</v>
      </c>
      <c r="G20" s="61">
        <f t="shared" si="0"/>
        <v>7.5</v>
      </c>
      <c r="H20" s="75">
        <f t="shared" si="1"/>
        <v>6</v>
      </c>
      <c r="I20" s="78">
        <f t="shared" si="2"/>
        <v>3</v>
      </c>
      <c r="J20" s="81">
        <f t="shared" si="4"/>
        <v>14</v>
      </c>
    </row>
    <row r="21" spans="1:10" ht="16.5" customHeight="1" x14ac:dyDescent="0.25">
      <c r="A21" s="28" t="s">
        <v>10</v>
      </c>
      <c r="B21" s="28" t="s">
        <v>14</v>
      </c>
      <c r="C21" s="57">
        <v>4</v>
      </c>
      <c r="D21" s="77">
        <v>4</v>
      </c>
      <c r="E21" s="57">
        <v>3.5</v>
      </c>
      <c r="F21" s="77">
        <v>3</v>
      </c>
      <c r="G21" s="60">
        <f t="shared" si="0"/>
        <v>7.5</v>
      </c>
      <c r="H21" s="73">
        <f t="shared" si="1"/>
        <v>4</v>
      </c>
      <c r="I21" s="77">
        <f t="shared" si="2"/>
        <v>4</v>
      </c>
      <c r="J21" s="80">
        <f t="shared" si="4"/>
        <v>15</v>
      </c>
    </row>
    <row r="22" spans="1:10" ht="16.5" customHeight="1" x14ac:dyDescent="0.25">
      <c r="A22" s="41" t="s">
        <v>7</v>
      </c>
      <c r="B22" s="41" t="s">
        <v>9</v>
      </c>
      <c r="C22" s="58">
        <v>4</v>
      </c>
      <c r="D22" s="78">
        <v>4</v>
      </c>
      <c r="E22" s="58">
        <v>2.5</v>
      </c>
      <c r="F22" s="78">
        <v>4</v>
      </c>
      <c r="G22" s="61">
        <f t="shared" si="0"/>
        <v>6.5</v>
      </c>
      <c r="H22" s="75">
        <f t="shared" si="1"/>
        <v>4</v>
      </c>
      <c r="I22" s="78">
        <f t="shared" si="2"/>
        <v>4</v>
      </c>
      <c r="J22" s="81">
        <f t="shared" si="4"/>
        <v>16</v>
      </c>
    </row>
    <row r="23" spans="1:10" ht="16.5" customHeight="1" x14ac:dyDescent="0.25">
      <c r="A23" s="40" t="s">
        <v>45</v>
      </c>
      <c r="B23" s="40" t="s">
        <v>46</v>
      </c>
      <c r="C23" s="57">
        <v>2.5</v>
      </c>
      <c r="D23" s="77">
        <v>5</v>
      </c>
      <c r="E23" s="57">
        <v>4</v>
      </c>
      <c r="F23" s="77">
        <v>5</v>
      </c>
      <c r="G23" s="60">
        <f t="shared" si="0"/>
        <v>6.5</v>
      </c>
      <c r="H23" s="73">
        <f t="shared" si="1"/>
        <v>4</v>
      </c>
      <c r="I23" s="77">
        <f t="shared" si="2"/>
        <v>5</v>
      </c>
      <c r="J23" s="80">
        <v>17</v>
      </c>
    </row>
    <row r="24" spans="1:10" ht="16.5" customHeight="1" x14ac:dyDescent="0.25">
      <c r="A24" s="40" t="s">
        <v>0</v>
      </c>
      <c r="B24" s="40" t="s">
        <v>1</v>
      </c>
      <c r="C24" s="57">
        <v>4.5</v>
      </c>
      <c r="D24" s="77">
        <v>5</v>
      </c>
      <c r="E24" s="57">
        <v>1.5</v>
      </c>
      <c r="F24" s="77">
        <v>5</v>
      </c>
      <c r="G24" s="60">
        <f t="shared" si="0"/>
        <v>6</v>
      </c>
      <c r="H24" s="73">
        <f t="shared" si="1"/>
        <v>4.5</v>
      </c>
      <c r="I24" s="77">
        <f t="shared" si="2"/>
        <v>5</v>
      </c>
      <c r="J24" s="80">
        <f>IF(G24="","",RANK(G24,G$7:G$35)+SUMPRODUCT((G$7:G$35=G24)*(H24&lt;H$7:H$35)))</f>
        <v>18</v>
      </c>
    </row>
    <row r="25" spans="1:10" ht="16.5" customHeight="1" x14ac:dyDescent="0.25">
      <c r="A25" s="43" t="s">
        <v>33</v>
      </c>
      <c r="B25" s="43" t="s">
        <v>37</v>
      </c>
      <c r="C25" s="58">
        <v>3</v>
      </c>
      <c r="D25" s="78">
        <v>4</v>
      </c>
      <c r="E25" s="58">
        <v>3</v>
      </c>
      <c r="F25" s="78">
        <v>4</v>
      </c>
      <c r="G25" s="61">
        <f t="shared" si="0"/>
        <v>6</v>
      </c>
      <c r="H25" s="75">
        <f t="shared" si="1"/>
        <v>3</v>
      </c>
      <c r="I25" s="78">
        <f t="shared" si="2"/>
        <v>4</v>
      </c>
      <c r="J25" s="81">
        <f>IF(G25="","",RANK(G25,G$7:G$35)+SUMPRODUCT((G$7:G$35=G25)*(H25&lt;H$7:H$35)))</f>
        <v>19</v>
      </c>
    </row>
    <row r="26" spans="1:10" ht="16.5" customHeight="1" x14ac:dyDescent="0.25">
      <c r="A26" s="43" t="s">
        <v>49</v>
      </c>
      <c r="B26" s="43" t="s">
        <v>50</v>
      </c>
      <c r="C26" s="58">
        <v>0.5</v>
      </c>
      <c r="D26" s="78">
        <v>3</v>
      </c>
      <c r="E26" s="58">
        <v>5</v>
      </c>
      <c r="F26" s="78">
        <v>3</v>
      </c>
      <c r="G26" s="61">
        <f t="shared" si="0"/>
        <v>5.5</v>
      </c>
      <c r="H26" s="75">
        <f t="shared" si="1"/>
        <v>5</v>
      </c>
      <c r="I26" s="78">
        <f t="shared" si="2"/>
        <v>3</v>
      </c>
      <c r="J26" s="81">
        <f>IF(G26="","",RANK(G26,G$7:G$35)+SUMPRODUCT((G$7:G$35=G26)*(H26&lt;H$7:H$35)))</f>
        <v>20</v>
      </c>
    </row>
    <row r="27" spans="1:10" ht="16.5" customHeight="1" x14ac:dyDescent="0.25">
      <c r="A27" s="118" t="s">
        <v>15</v>
      </c>
      <c r="B27" s="118" t="s">
        <v>16</v>
      </c>
      <c r="C27" s="59">
        <v>4</v>
      </c>
      <c r="D27" s="79">
        <v>5</v>
      </c>
      <c r="E27" s="59">
        <v>1.5</v>
      </c>
      <c r="F27" s="79">
        <v>4</v>
      </c>
      <c r="G27" s="62">
        <f t="shared" si="0"/>
        <v>5.5</v>
      </c>
      <c r="H27" s="76">
        <f t="shared" si="1"/>
        <v>4</v>
      </c>
      <c r="I27" s="79">
        <f t="shared" si="2"/>
        <v>5</v>
      </c>
      <c r="J27" s="80">
        <f>IF(G27="","",RANK(G27,G$7:G$35)+SUMPRODUCT((G$7:G$35=G27)*(H27&lt;H$7:H$35)))</f>
        <v>21</v>
      </c>
    </row>
    <row r="28" spans="1:10" ht="16.5" customHeight="1" x14ac:dyDescent="0.25">
      <c r="A28" s="40" t="s">
        <v>47</v>
      </c>
      <c r="B28" s="40" t="s">
        <v>14</v>
      </c>
      <c r="C28" s="57">
        <v>3</v>
      </c>
      <c r="D28" s="77">
        <v>3</v>
      </c>
      <c r="E28" s="57">
        <v>2.5</v>
      </c>
      <c r="F28" s="77">
        <v>4</v>
      </c>
      <c r="G28" s="60">
        <f t="shared" si="0"/>
        <v>5.5</v>
      </c>
      <c r="H28" s="73">
        <f t="shared" si="1"/>
        <v>3</v>
      </c>
      <c r="I28" s="77">
        <f t="shared" si="2"/>
        <v>3</v>
      </c>
      <c r="J28" s="80">
        <f>IF(G28="","",RANK(G28,G$7:G$35)+SUMPRODUCT((G$7:G$35=G28)*(H28&lt;H$7:H$35)))</f>
        <v>22</v>
      </c>
    </row>
    <row r="29" spans="1:10" ht="16.5" customHeight="1" x14ac:dyDescent="0.25">
      <c r="A29" s="116" t="s">
        <v>21</v>
      </c>
      <c r="B29" s="116" t="s">
        <v>22</v>
      </c>
      <c r="C29" s="120">
        <v>3</v>
      </c>
      <c r="D29" s="121">
        <v>5</v>
      </c>
      <c r="E29" s="120">
        <v>2.5</v>
      </c>
      <c r="F29" s="121">
        <v>5</v>
      </c>
      <c r="G29" s="122">
        <f t="shared" si="0"/>
        <v>5.5</v>
      </c>
      <c r="H29" s="124">
        <f t="shared" si="1"/>
        <v>3</v>
      </c>
      <c r="I29" s="121">
        <f t="shared" si="2"/>
        <v>5</v>
      </c>
      <c r="J29" s="81">
        <v>23</v>
      </c>
    </row>
    <row r="30" spans="1:10" ht="16.5" customHeight="1" x14ac:dyDescent="0.25">
      <c r="A30" s="40" t="s">
        <v>19</v>
      </c>
      <c r="B30" s="40" t="s">
        <v>20</v>
      </c>
      <c r="C30" s="57">
        <v>3</v>
      </c>
      <c r="D30" s="77">
        <v>5</v>
      </c>
      <c r="E30" s="57">
        <v>2.5</v>
      </c>
      <c r="F30" s="77">
        <v>5</v>
      </c>
      <c r="G30" s="60">
        <f t="shared" si="0"/>
        <v>5.5</v>
      </c>
      <c r="H30" s="73">
        <f t="shared" si="1"/>
        <v>3</v>
      </c>
      <c r="I30" s="77">
        <f t="shared" si="2"/>
        <v>5</v>
      </c>
      <c r="J30" s="80">
        <v>23</v>
      </c>
    </row>
    <row r="31" spans="1:10" ht="16.5" customHeight="1" x14ac:dyDescent="0.25">
      <c r="A31" s="119" t="s">
        <v>3</v>
      </c>
      <c r="B31" s="119" t="s">
        <v>5</v>
      </c>
      <c r="C31" s="120">
        <v>3.5</v>
      </c>
      <c r="D31" s="121">
        <v>3</v>
      </c>
      <c r="E31" s="120">
        <v>1.5</v>
      </c>
      <c r="F31" s="121">
        <v>3</v>
      </c>
      <c r="G31" s="122">
        <f t="shared" si="0"/>
        <v>5</v>
      </c>
      <c r="H31" s="124">
        <f t="shared" si="1"/>
        <v>3.5</v>
      </c>
      <c r="I31" s="121">
        <f t="shared" si="2"/>
        <v>3</v>
      </c>
      <c r="J31" s="81">
        <f>IF(G31="","",RANK(G31,G$7:G$35)+SUMPRODUCT((G$7:G$35=G31)*(H31&lt;H$7:H$35)))</f>
        <v>25</v>
      </c>
    </row>
    <row r="32" spans="1:10" ht="16.5" customHeight="1" x14ac:dyDescent="0.25">
      <c r="A32" s="28" t="s">
        <v>33</v>
      </c>
      <c r="B32" s="28" t="s">
        <v>34</v>
      </c>
      <c r="C32" s="57">
        <v>3</v>
      </c>
      <c r="D32" s="77">
        <v>5</v>
      </c>
      <c r="E32" s="57">
        <v>2</v>
      </c>
      <c r="F32" s="77">
        <v>4</v>
      </c>
      <c r="G32" s="60">
        <f t="shared" si="0"/>
        <v>5</v>
      </c>
      <c r="H32" s="73">
        <f t="shared" si="1"/>
        <v>3</v>
      </c>
      <c r="I32" s="77">
        <f t="shared" si="2"/>
        <v>5</v>
      </c>
      <c r="J32" s="80">
        <f>IF(G32="","",RANK(G32,G$7:G$35)+SUMPRODUCT((G$7:G$35=G32)*(H32&lt;H$7:H$35)))</f>
        <v>26</v>
      </c>
    </row>
    <row r="33" spans="1:10" ht="16.5" customHeight="1" x14ac:dyDescent="0.25">
      <c r="A33" s="116" t="s">
        <v>21</v>
      </c>
      <c r="B33" s="116" t="s">
        <v>23</v>
      </c>
      <c r="C33" s="120">
        <v>1</v>
      </c>
      <c r="D33" s="121">
        <v>3</v>
      </c>
      <c r="E33" s="120">
        <v>3</v>
      </c>
      <c r="F33" s="121">
        <v>5</v>
      </c>
      <c r="G33" s="122">
        <f t="shared" si="0"/>
        <v>4</v>
      </c>
      <c r="H33" s="124">
        <f t="shared" si="1"/>
        <v>3</v>
      </c>
      <c r="I33" s="121">
        <f t="shared" si="2"/>
        <v>5</v>
      </c>
      <c r="J33" s="81">
        <f>IF(G33="","",RANK(G33,G$7:G$35)+SUMPRODUCT((G$7:G$35=G33)*(H33&lt;H$7:H$35)))</f>
        <v>27</v>
      </c>
    </row>
    <row r="34" spans="1:10" ht="16.5" customHeight="1" x14ac:dyDescent="0.25">
      <c r="A34" s="40" t="s">
        <v>111</v>
      </c>
      <c r="B34" s="40" t="s">
        <v>112</v>
      </c>
      <c r="C34" s="57">
        <v>1.5</v>
      </c>
      <c r="D34" s="77">
        <v>5</v>
      </c>
      <c r="E34" s="57">
        <v>0</v>
      </c>
      <c r="F34" s="77">
        <v>1</v>
      </c>
      <c r="G34" s="60">
        <f t="shared" si="0"/>
        <v>1.5</v>
      </c>
      <c r="H34" s="73">
        <f t="shared" si="1"/>
        <v>1.5</v>
      </c>
      <c r="I34" s="77">
        <f t="shared" si="2"/>
        <v>5</v>
      </c>
      <c r="J34" s="80">
        <f>IF(G34="","",RANK(G34,G$7:G$35)+SUMPRODUCT((G$7:G$35=G34)*(H34&lt;H$7:H$35)))</f>
        <v>28</v>
      </c>
    </row>
    <row r="35" spans="1:10" ht="16.5" customHeight="1" x14ac:dyDescent="0.25">
      <c r="A35" s="117" t="s">
        <v>33</v>
      </c>
      <c r="B35" s="117" t="s">
        <v>36</v>
      </c>
      <c r="C35" s="120">
        <v>0</v>
      </c>
      <c r="D35" s="121">
        <v>3</v>
      </c>
      <c r="E35" s="120">
        <v>0</v>
      </c>
      <c r="F35" s="121">
        <v>4</v>
      </c>
      <c r="G35" s="122">
        <f t="shared" si="0"/>
        <v>0</v>
      </c>
      <c r="H35" s="124">
        <f t="shared" si="1"/>
        <v>0</v>
      </c>
      <c r="I35" s="121">
        <f t="shared" si="2"/>
        <v>3</v>
      </c>
      <c r="J35" s="81">
        <f>IF(G35="","",RANK(G35,G$7:G$35)+SUMPRODUCT((G$7:G$35=G35)*(H35&lt;H$7:H$35)))</f>
        <v>29</v>
      </c>
    </row>
    <row r="36" spans="1:10" ht="12" customHeight="1" x14ac:dyDescent="0.25"/>
    <row r="37" spans="1:10" ht="12" customHeight="1" x14ac:dyDescent="0.25"/>
    <row r="38" spans="1:10" ht="12" customHeight="1" x14ac:dyDescent="0.25"/>
    <row r="39" spans="1:10" ht="12" customHeight="1" x14ac:dyDescent="0.25"/>
    <row r="40" spans="1:10" ht="12" customHeight="1" x14ac:dyDescent="0.25"/>
    <row r="41" spans="1:10" ht="12" customHeight="1" x14ac:dyDescent="0.25"/>
    <row r="42" spans="1:10" ht="12" customHeight="1" x14ac:dyDescent="0.25"/>
    <row r="43" spans="1:10" ht="12" customHeight="1" x14ac:dyDescent="0.25"/>
    <row r="44" spans="1:10" ht="12" customHeight="1" x14ac:dyDescent="0.25"/>
    <row r="45" spans="1:10" ht="12" customHeight="1" x14ac:dyDescent="0.25"/>
    <row r="46" spans="1:10" ht="12" customHeight="1" x14ac:dyDescent="0.25"/>
    <row r="47" spans="1:10" ht="12" customHeight="1" x14ac:dyDescent="0.25"/>
    <row r="48" spans="1:10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</sheetData>
  <sortState xmlns:xlrd2="http://schemas.microsoft.com/office/spreadsheetml/2017/richdata2" ref="A7:J35">
    <sortCondition ref="J7:J35"/>
    <sortCondition descending="1" ref="H7:H35"/>
    <sortCondition ref="I7:I35"/>
  </sortState>
  <pageMargins left="0.75" right="0.75" top="1" bottom="1" header="0.5" footer="0.5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366FF"/>
  </sheetPr>
  <dimension ref="A1:L876"/>
  <sheetViews>
    <sheetView topLeftCell="A2" workbookViewId="0">
      <selection activeCell="B13" sqref="B13"/>
    </sheetView>
  </sheetViews>
  <sheetFormatPr defaultColWidth="14.44140625" defaultRowHeight="15" customHeight="1" x14ac:dyDescent="0.25"/>
  <cols>
    <col min="1" max="1" width="15" style="5" bestFit="1" customWidth="1"/>
    <col min="2" max="2" width="11.88671875" style="5" bestFit="1" customWidth="1"/>
    <col min="3" max="3" width="5.33203125" style="5" bestFit="1" customWidth="1"/>
    <col min="4" max="4" width="8.88671875" style="5" bestFit="1" customWidth="1"/>
    <col min="5" max="5" width="5.33203125" style="20" bestFit="1" customWidth="1"/>
    <col min="6" max="6" width="8.88671875" style="5" bestFit="1" customWidth="1"/>
    <col min="7" max="7" width="5.21875" style="20" bestFit="1" customWidth="1"/>
    <col min="8" max="9" width="10" style="5" bestFit="1" customWidth="1"/>
    <col min="10" max="10" width="6.21875" style="5" bestFit="1" customWidth="1"/>
    <col min="11" max="11" width="6.33203125" style="5" bestFit="1" customWidth="1"/>
    <col min="12" max="28" width="10.6640625" style="5" customWidth="1"/>
    <col min="29" max="16384" width="14.44140625" style="5"/>
  </cols>
  <sheetData>
    <row r="1" spans="1:12" s="20" customFormat="1" ht="17.399999999999999" x14ac:dyDescent="0.25">
      <c r="A1" s="64" t="s">
        <v>107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8"/>
    </row>
    <row r="2" spans="1:12" s="20" customFormat="1" ht="17.399999999999999" x14ac:dyDescent="0.25">
      <c r="A2" s="64" t="str">
        <f>+'Open Overall'!A2</f>
        <v>Millersville, Maryland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8"/>
    </row>
    <row r="3" spans="1:12" s="20" customFormat="1" ht="17.399999999999999" x14ac:dyDescent="0.25">
      <c r="A3" s="67">
        <f>+'Open Overall'!A3</f>
        <v>44689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8"/>
    </row>
    <row r="4" spans="1:12" ht="25.5" customHeight="1" x14ac:dyDescent="0.25">
      <c r="A4" s="48" t="s">
        <v>97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68"/>
    </row>
    <row r="5" spans="1:12" s="20" customFormat="1" ht="30.75" customHeight="1" x14ac:dyDescent="0.25">
      <c r="A5" s="49"/>
      <c r="B5" s="24"/>
      <c r="C5" s="24"/>
      <c r="D5" s="24"/>
      <c r="E5" s="24"/>
      <c r="F5" s="24"/>
      <c r="G5" s="24"/>
      <c r="H5" s="25"/>
      <c r="I5" s="70"/>
      <c r="J5" s="70"/>
      <c r="K5" s="70"/>
      <c r="L5" s="68"/>
    </row>
    <row r="6" spans="1:12" ht="25.2" x14ac:dyDescent="0.25">
      <c r="A6" s="38" t="s">
        <v>78</v>
      </c>
      <c r="B6" s="38" t="s">
        <v>79</v>
      </c>
      <c r="C6" s="39" t="s">
        <v>95</v>
      </c>
      <c r="D6" s="39" t="s">
        <v>102</v>
      </c>
      <c r="E6" s="38" t="s">
        <v>96</v>
      </c>
      <c r="F6" s="39" t="s">
        <v>103</v>
      </c>
      <c r="G6" s="26" t="s">
        <v>92</v>
      </c>
      <c r="H6" s="46" t="s">
        <v>109</v>
      </c>
      <c r="I6" s="47" t="s">
        <v>110</v>
      </c>
      <c r="J6" s="46" t="s">
        <v>98</v>
      </c>
      <c r="K6" s="68"/>
    </row>
    <row r="7" spans="1:12" ht="16.5" customHeight="1" x14ac:dyDescent="0.25">
      <c r="A7" s="40" t="s">
        <v>38</v>
      </c>
      <c r="B7" s="40" t="s">
        <v>39</v>
      </c>
      <c r="C7" s="30">
        <v>2.5</v>
      </c>
      <c r="D7" s="77">
        <v>4</v>
      </c>
      <c r="E7" s="30">
        <v>5.5</v>
      </c>
      <c r="F7" s="77">
        <v>4</v>
      </c>
      <c r="G7" s="36">
        <f>IFERROR(IF(C7="","",C7+E7),"")</f>
        <v>8</v>
      </c>
      <c r="H7" s="30">
        <f>IF(E7="","",MAX(C7,E7))</f>
        <v>5.5</v>
      </c>
      <c r="I7" s="85">
        <f>IF(H7="","",IF(H7=(C7+E7)/2,MIN(D7,F7),IF(H7=C7,D7,F7)))</f>
        <v>4</v>
      </c>
      <c r="J7" s="80">
        <f>IF(G7="","",RANK(G7,G$7:G$9)+SUMPRODUCT((G$7:G$9=G7)*(H7&lt;H$7:H$9)))</f>
        <v>1</v>
      </c>
      <c r="K7" s="71"/>
    </row>
    <row r="8" spans="1:12" ht="16.5" customHeight="1" x14ac:dyDescent="0.25">
      <c r="A8" s="40" t="s">
        <v>52</v>
      </c>
      <c r="B8" s="40" t="s">
        <v>53</v>
      </c>
      <c r="C8" s="57">
        <v>3.5</v>
      </c>
      <c r="D8" s="77">
        <v>4</v>
      </c>
      <c r="E8" s="30">
        <v>4</v>
      </c>
      <c r="F8" s="77">
        <v>4</v>
      </c>
      <c r="G8" s="36">
        <f>IFERROR(IF(C8="","",C8+E8),"")</f>
        <v>7.5</v>
      </c>
      <c r="H8" s="30">
        <f>IF(E8="","",MAX(C8,E8))</f>
        <v>4</v>
      </c>
      <c r="I8" s="77">
        <f>IF(H8="","",IF(H8=(C8+E8)/2,MIN(D8,F8),IF(H8=C8,D8,F8)))</f>
        <v>4</v>
      </c>
      <c r="J8" s="128">
        <f>IF(G8="","",RANK(G8,G$7:G$9)+SUMPRODUCT((G$7:G$9=G8)*(H8&lt;H$7:H$9)))</f>
        <v>2</v>
      </c>
      <c r="K8" s="72"/>
    </row>
    <row r="9" spans="1:12" ht="16.5" customHeight="1" x14ac:dyDescent="0.25">
      <c r="A9" s="125" t="s">
        <v>7</v>
      </c>
      <c r="B9" s="125" t="s">
        <v>6</v>
      </c>
      <c r="C9" s="126">
        <v>3</v>
      </c>
      <c r="D9" s="127">
        <v>5</v>
      </c>
      <c r="E9" s="91">
        <v>2.5</v>
      </c>
      <c r="F9" s="127">
        <v>4</v>
      </c>
      <c r="G9" s="87">
        <f>IFERROR(IF(C9="","",C9+E9),"")</f>
        <v>5.5</v>
      </c>
      <c r="H9" s="91">
        <f>IF(E9="","",MAX(C9,E9))</f>
        <v>3</v>
      </c>
      <c r="I9" s="127">
        <f>IF(H9="","",IF(H9=(C9+E9)/2,MIN(D9,F9),IF(H9=C9,D9,F9)))</f>
        <v>5</v>
      </c>
      <c r="J9" s="81">
        <f>IF(G9="","",RANK(G9,G$7:G$9)+SUMPRODUCT((G$7:G$9=G9)*(H9&lt;H$7:H$9)))</f>
        <v>3</v>
      </c>
    </row>
    <row r="10" spans="1:12" ht="12" customHeight="1" x14ac:dyDescent="0.25"/>
    <row r="11" spans="1:12" ht="12" customHeight="1" x14ac:dyDescent="0.25"/>
    <row r="12" spans="1:12" ht="12" customHeight="1" x14ac:dyDescent="0.25"/>
    <row r="13" spans="1:12" ht="12" customHeight="1" x14ac:dyDescent="0.25"/>
    <row r="14" spans="1:12" ht="12" customHeight="1" x14ac:dyDescent="0.25"/>
    <row r="15" spans="1:12" ht="12" customHeight="1" x14ac:dyDescent="0.25"/>
    <row r="16" spans="1:12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</sheetData>
  <sortState xmlns:xlrd2="http://schemas.microsoft.com/office/spreadsheetml/2017/richdata2" ref="A7:J9">
    <sortCondition ref="J7:J9"/>
  </sortState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Fee Distribution</vt:lpstr>
      <vt:lpstr>Open Overall</vt:lpstr>
      <vt:lpstr>Small Dog</vt:lpstr>
      <vt:lpstr>Open T&amp;C</vt:lpstr>
      <vt:lpstr>Inter T&amp;C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Owner</cp:lastModifiedBy>
  <cp:lastPrinted>2022-05-06T12:38:06Z</cp:lastPrinted>
  <dcterms:created xsi:type="dcterms:W3CDTF">2022-05-04T05:06:22Z</dcterms:created>
  <dcterms:modified xsi:type="dcterms:W3CDTF">2022-05-31T02:50:53Z</dcterms:modified>
</cp:coreProperties>
</file>