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GS Data Backup\My Documents\My Documents\Dogs\MADDogs\2023\AWI_FDDO\"/>
    </mc:Choice>
  </mc:AlternateContent>
  <xr:revisionPtr revIDLastSave="0" documentId="8_{8415FE2C-3BA0-45C1-93F4-D351622D90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pen Overall" sheetId="4" r:id="rId1"/>
    <sheet name="Open T&amp;C" sheetId="9" r:id="rId2"/>
    <sheet name="Nov FS Results" sheetId="10" r:id="rId3"/>
    <sheet name="Nov T&amp;C Results" sheetId="11" r:id="rId4"/>
  </sheets>
  <definedNames>
    <definedName name="S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4" l="1"/>
  <c r="Y18" i="4" l="1"/>
  <c r="Y17" i="4" l="1"/>
  <c r="Z17" i="4"/>
  <c r="H15" i="4"/>
  <c r="A3" i="9" l="1"/>
  <c r="A2" i="9"/>
  <c r="R13" i="9"/>
  <c r="R7" i="9"/>
  <c r="R8" i="9"/>
  <c r="R11" i="9"/>
  <c r="R21" i="9"/>
  <c r="R10" i="9"/>
  <c r="R19" i="9"/>
  <c r="R22" i="9"/>
  <c r="R16" i="9"/>
  <c r="R14" i="9"/>
  <c r="R9" i="9"/>
  <c r="R15" i="9"/>
  <c r="R12" i="9"/>
  <c r="R18" i="9"/>
  <c r="R17" i="9"/>
  <c r="R20" i="9"/>
  <c r="K13" i="9"/>
  <c r="K7" i="9"/>
  <c r="K8" i="9"/>
  <c r="K11" i="9"/>
  <c r="K21" i="9"/>
  <c r="K10" i="9"/>
  <c r="K19" i="9"/>
  <c r="K22" i="9"/>
  <c r="K16" i="9"/>
  <c r="K14" i="9"/>
  <c r="K9" i="9"/>
  <c r="K15" i="9"/>
  <c r="K12" i="9"/>
  <c r="K18" i="9"/>
  <c r="K17" i="9"/>
  <c r="K20" i="9"/>
  <c r="H8" i="4"/>
  <c r="Z13" i="4"/>
  <c r="R15" i="4"/>
  <c r="R8" i="4"/>
  <c r="R9" i="4"/>
  <c r="R11" i="4"/>
  <c r="R17" i="4"/>
  <c r="R18" i="4"/>
  <c r="R7" i="4"/>
  <c r="R10" i="4"/>
  <c r="R16" i="4"/>
  <c r="R14" i="4"/>
  <c r="R12" i="4"/>
  <c r="R13" i="4"/>
  <c r="Q13" i="9" l="1"/>
  <c r="J13" i="9"/>
  <c r="Q7" i="9"/>
  <c r="J7" i="9"/>
  <c r="Q8" i="9"/>
  <c r="J8" i="9"/>
  <c r="Q11" i="9"/>
  <c r="J11" i="9"/>
  <c r="Q21" i="9"/>
  <c r="J21" i="9"/>
  <c r="Q10" i="9"/>
  <c r="J10" i="9"/>
  <c r="Q19" i="9"/>
  <c r="J19" i="9"/>
  <c r="Q22" i="9"/>
  <c r="J22" i="9"/>
  <c r="Q16" i="9"/>
  <c r="J16" i="9"/>
  <c r="Q14" i="9"/>
  <c r="J14" i="9"/>
  <c r="Q9" i="9"/>
  <c r="J9" i="9"/>
  <c r="Q15" i="9"/>
  <c r="J15" i="9"/>
  <c r="Q12" i="9"/>
  <c r="J12" i="9"/>
  <c r="Q18" i="9"/>
  <c r="J18" i="9"/>
  <c r="Q17" i="9"/>
  <c r="J17" i="9"/>
  <c r="Q20" i="9"/>
  <c r="J20" i="9"/>
  <c r="Z15" i="4"/>
  <c r="Y15" i="4"/>
  <c r="K15" i="4"/>
  <c r="Z8" i="4"/>
  <c r="AA8" i="4" s="1"/>
  <c r="Y8" i="4"/>
  <c r="K8" i="4"/>
  <c r="Z9" i="4"/>
  <c r="Y9" i="4"/>
  <c r="K9" i="4"/>
  <c r="H9" i="4"/>
  <c r="Z11" i="4"/>
  <c r="Y11" i="4"/>
  <c r="K11" i="4"/>
  <c r="H11" i="4"/>
  <c r="K17" i="4"/>
  <c r="H17" i="4"/>
  <c r="AA17" i="4" s="1"/>
  <c r="Z18" i="4"/>
  <c r="K18" i="4"/>
  <c r="Z7" i="4"/>
  <c r="Y7" i="4"/>
  <c r="K7" i="4"/>
  <c r="H7" i="4"/>
  <c r="Z10" i="4"/>
  <c r="Y10" i="4"/>
  <c r="K10" i="4"/>
  <c r="H10" i="4"/>
  <c r="Z16" i="4"/>
  <c r="Y16" i="4"/>
  <c r="K16" i="4"/>
  <c r="H16" i="4"/>
  <c r="Z14" i="4"/>
  <c r="Y14" i="4"/>
  <c r="K14" i="4"/>
  <c r="H14" i="4"/>
  <c r="Z12" i="4"/>
  <c r="Y12" i="4"/>
  <c r="K12" i="4"/>
  <c r="H12" i="4"/>
  <c r="Y13" i="4"/>
  <c r="K13" i="4"/>
  <c r="H13" i="4"/>
  <c r="AA13" i="4" s="1"/>
  <c r="AA9" i="4" l="1"/>
  <c r="AA11" i="4"/>
  <c r="AA7" i="4"/>
  <c r="AA18" i="4"/>
  <c r="T17" i="9"/>
  <c r="U17" i="9" s="1"/>
  <c r="T12" i="9"/>
  <c r="U12" i="9" s="1"/>
  <c r="T9" i="9"/>
  <c r="U9" i="9" s="1"/>
  <c r="T16" i="9"/>
  <c r="U16" i="9" s="1"/>
  <c r="T19" i="9"/>
  <c r="U19" i="9" s="1"/>
  <c r="T21" i="9"/>
  <c r="U21" i="9" s="1"/>
  <c r="T8" i="9"/>
  <c r="U8" i="9" s="1"/>
  <c r="T13" i="9"/>
  <c r="U13" i="9" s="1"/>
  <c r="T20" i="9"/>
  <c r="U20" i="9" s="1"/>
  <c r="T18" i="9"/>
  <c r="U18" i="9" s="1"/>
  <c r="T15" i="9"/>
  <c r="U15" i="9" s="1"/>
  <c r="T14" i="9"/>
  <c r="U14" i="9" s="1"/>
  <c r="T22" i="9"/>
  <c r="U22" i="9" s="1"/>
  <c r="T10" i="9"/>
  <c r="U10" i="9" s="1"/>
  <c r="T11" i="9"/>
  <c r="U11" i="9" s="1"/>
  <c r="T7" i="9"/>
  <c r="U7" i="9" s="1"/>
  <c r="AA12" i="4"/>
  <c r="AA14" i="4"/>
  <c r="AA16" i="4"/>
  <c r="AA10" i="4"/>
  <c r="S17" i="9"/>
  <c r="S12" i="9"/>
  <c r="S9" i="9"/>
  <c r="S16" i="9"/>
  <c r="S19" i="9"/>
  <c r="S21" i="9"/>
  <c r="S8" i="9"/>
  <c r="S13" i="9"/>
  <c r="S18" i="9"/>
  <c r="S15" i="9"/>
  <c r="S14" i="9"/>
  <c r="S22" i="9"/>
  <c r="S10" i="9"/>
  <c r="S11" i="9"/>
  <c r="S7" i="9"/>
  <c r="S20" i="9"/>
  <c r="AA15" i="4"/>
  <c r="AB15" i="4" l="1"/>
  <c r="AB11" i="4"/>
  <c r="AB16" i="4"/>
  <c r="AB8" i="4"/>
  <c r="AB17" i="4"/>
  <c r="AB7" i="4"/>
  <c r="AB9" i="4"/>
  <c r="AB10" i="4"/>
  <c r="AB14" i="4"/>
  <c r="AB12" i="4"/>
  <c r="AB13" i="4"/>
  <c r="AB18" i="4"/>
  <c r="V17" i="9"/>
  <c r="V11" i="9"/>
  <c r="V18" i="9"/>
  <c r="V19" i="9"/>
  <c r="V7" i="9"/>
  <c r="V14" i="9"/>
  <c r="V8" i="9"/>
  <c r="V10" i="9"/>
  <c r="V21" i="9"/>
  <c r="V16" i="9"/>
  <c r="V9" i="9"/>
  <c r="V12" i="9"/>
  <c r="V13" i="9"/>
  <c r="V15" i="9"/>
  <c r="V22" i="9"/>
  <c r="V2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5" authorId="0" shapeId="0" xr:uid="{00000000-0006-0000-0600-000001000000}">
      <text>
        <r>
          <rPr>
            <b/>
            <sz val="9"/>
            <color indexed="10"/>
            <rFont val="Tahoma"/>
            <family val="2"/>
          </rPr>
          <t xml:space="preserve">T-brkrs-Use in order given from 1st FS Rnd:
</t>
        </r>
        <r>
          <rPr>
            <sz val="6"/>
            <color indexed="10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Catch Ratio, Team, Dog, Human, Overall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5" authorId="0" shapeId="0" xr:uid="{00000000-0006-0000-0B00-000001000000}">
      <text>
        <r>
          <rPr>
            <b/>
            <sz val="9"/>
            <color indexed="10"/>
            <rFont val="Tahoma"/>
            <family val="2"/>
          </rPr>
          <t xml:space="preserve">Tiebreakers-Use following in the order given:
</t>
        </r>
        <r>
          <rPr>
            <sz val="6"/>
            <color indexed="10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Highest scoring single rnd, Fewest throws to get highest rnd, One throw sudden death</t>
        </r>
      </text>
    </comment>
  </commentList>
</comments>
</file>

<file path=xl/sharedStrings.xml><?xml version="1.0" encoding="utf-8"?>
<sst xmlns="http://schemas.openxmlformats.org/spreadsheetml/2006/main" count="147" uniqueCount="93">
  <si>
    <t>Criss Brown</t>
  </si>
  <si>
    <t>Bullet</t>
  </si>
  <si>
    <t>Marie Greer</t>
  </si>
  <si>
    <t>Bob Griggs</t>
  </si>
  <si>
    <t>Zappa</t>
  </si>
  <si>
    <t>Melanie Griggs</t>
  </si>
  <si>
    <t>Jett</t>
  </si>
  <si>
    <t>Birgit Locklear</t>
  </si>
  <si>
    <t>Luna</t>
  </si>
  <si>
    <t>Frank Montgomery</t>
  </si>
  <si>
    <t>Bonnie Scott</t>
  </si>
  <si>
    <t>Kiddo</t>
  </si>
  <si>
    <t>Mars</t>
  </si>
  <si>
    <t>Gabby Scott</t>
  </si>
  <si>
    <t>James Tang</t>
  </si>
  <si>
    <t>Travis</t>
  </si>
  <si>
    <t>Morgan</t>
  </si>
  <si>
    <t>T&amp;C</t>
  </si>
  <si>
    <t>#</t>
  </si>
  <si>
    <t>Total</t>
  </si>
  <si>
    <t>Open Overall Division</t>
  </si>
  <si>
    <t>Name</t>
  </si>
  <si>
    <t>Dog Name</t>
  </si>
  <si>
    <t>Dog</t>
  </si>
  <si>
    <t>Human</t>
  </si>
  <si>
    <t>Team</t>
  </si>
  <si>
    <t>Overall</t>
  </si>
  <si>
    <t>FS1</t>
  </si>
  <si>
    <t>Catches</t>
  </si>
  <si>
    <t>Misses</t>
  </si>
  <si>
    <t>Catch %</t>
  </si>
  <si>
    <t>T1</t>
  </si>
  <si>
    <t>T2</t>
  </si>
  <si>
    <t>T3</t>
  </si>
  <si>
    <t>T4</t>
  </si>
  <si>
    <t>T5</t>
  </si>
  <si>
    <t>T6</t>
  </si>
  <si>
    <t>Dog 2</t>
  </si>
  <si>
    <t>Human 2</t>
  </si>
  <si>
    <t>Team 2</t>
  </si>
  <si>
    <t>Overall 2</t>
  </si>
  <si>
    <t>FS2</t>
  </si>
  <si>
    <t>TOT</t>
  </si>
  <si>
    <t>Open Toss and Catch Division (Cash prize at Qualifiers only)</t>
  </si>
  <si>
    <t>Rd1-1</t>
  </si>
  <si>
    <t>Rd1-2</t>
  </si>
  <si>
    <t>Rd1-3</t>
  </si>
  <si>
    <t>Rd1-4</t>
  </si>
  <si>
    <t>Rd1-5</t>
  </si>
  <si>
    <t>Rd1-6</t>
  </si>
  <si>
    <t>RD1</t>
  </si>
  <si>
    <t>Rd2-1</t>
  </si>
  <si>
    <t>Rd2-2</t>
  </si>
  <si>
    <t>Rd2-3</t>
  </si>
  <si>
    <t>Rd2-4</t>
  </si>
  <si>
    <t>Rd2-5</t>
  </si>
  <si>
    <t>RD2</t>
  </si>
  <si>
    <t>Rank</t>
  </si>
  <si>
    <t>Throws Rd1</t>
  </si>
  <si>
    <t>Throws Rd2</t>
  </si>
  <si>
    <t>Ashley Whippet Invitational Series Qualifier (Open Overall)</t>
  </si>
  <si>
    <t>Ashley Whippet Invitational (Open Toss and Catch)</t>
  </si>
  <si>
    <t>Millersville, Maryland</t>
  </si>
  <si>
    <t>Max Rnd</t>
  </si>
  <si>
    <t>Max Rnd Throws</t>
  </si>
  <si>
    <t>Skål</t>
  </si>
  <si>
    <t>Zappa / Bob</t>
  </si>
  <si>
    <t>Francis</t>
  </si>
  <si>
    <t>Odie / Elysia</t>
  </si>
  <si>
    <t>Lana</t>
  </si>
  <si>
    <t>Tyke</t>
  </si>
  <si>
    <t>Jett / Bob</t>
  </si>
  <si>
    <t>Flame</t>
  </si>
  <si>
    <t>Pyro / Birgit</t>
  </si>
  <si>
    <t>Augie Doggie</t>
  </si>
  <si>
    <t>Jagger</t>
  </si>
  <si>
    <t>Pilot</t>
  </si>
  <si>
    <t>Hero / Chloe</t>
  </si>
  <si>
    <t>Savannah Bell-Bussler</t>
  </si>
  <si>
    <t>Elysia Edmondson</t>
  </si>
  <si>
    <t>Heather Gallaher</t>
  </si>
  <si>
    <t>Dianna Matteson</t>
  </si>
  <si>
    <t>Chloe West</t>
  </si>
  <si>
    <t>Dylan</t>
  </si>
  <si>
    <t>Ocean</t>
  </si>
  <si>
    <t>Q's</t>
  </si>
  <si>
    <t>*</t>
  </si>
  <si>
    <t>1st TB</t>
  </si>
  <si>
    <t>2nd TB</t>
  </si>
  <si>
    <t>3rd TB</t>
  </si>
  <si>
    <t>4th TB</t>
  </si>
  <si>
    <t>5th TB</t>
  </si>
  <si>
    <t>T &amp;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</si>
</sst>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"/>
    <numFmt numFmtId="167" formatCode="[$-409]mmmm\ d\,\ yyyy;@"/>
  </numFmts>
  <fonts count="10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4"/>
      <name val="Verdana"/>
      <family val="2"/>
    </font>
    <font>
      <b/>
      <sz val="14"/>
      <color rgb="FFFFFFFF"/>
      <name val="Verdana"/>
      <family val="2"/>
    </font>
    <font>
      <b/>
      <sz val="9"/>
      <color indexed="10"/>
      <name val="Tahoma"/>
      <family val="2"/>
    </font>
    <font>
      <sz val="6"/>
      <color indexed="10"/>
      <name val="Tahoma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66FF"/>
        <bgColor rgb="FF3366FF"/>
      </patternFill>
    </fill>
    <fill>
      <patternFill patternType="solid">
        <fgColor rgb="FFDEEAF6"/>
        <bgColor rgb="FFDEEAF6"/>
      </patternFill>
    </fill>
    <fill>
      <patternFill patternType="solid">
        <fgColor rgb="FFFF0000"/>
        <bgColor rgb="FFFF0000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2" fillId="0" borderId="0" xfId="1"/>
    <xf numFmtId="0" fontId="1" fillId="0" borderId="5" xfId="1" applyFont="1" applyBorder="1"/>
    <xf numFmtId="0" fontId="3" fillId="4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left" vertical="center" wrapText="1"/>
    </xf>
    <xf numFmtId="166" fontId="3" fillId="4" borderId="4" xfId="1" applyNumberFormat="1" applyFont="1" applyFill="1" applyBorder="1" applyAlignment="1">
      <alignment horizontal="center" vertical="center" wrapText="1"/>
    </xf>
    <xf numFmtId="166" fontId="3" fillId="4" borderId="4" xfId="1" applyNumberFormat="1" applyFont="1" applyFill="1" applyBorder="1" applyAlignment="1">
      <alignment vertical="center" wrapText="1"/>
    </xf>
    <xf numFmtId="9" fontId="3" fillId="4" borderId="4" xfId="1" applyNumberFormat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166" fontId="3" fillId="0" borderId="4" xfId="1" applyNumberFormat="1" applyFont="1" applyBorder="1" applyAlignment="1">
      <alignment horizontal="center" vertical="center" wrapText="1"/>
    </xf>
    <xf numFmtId="166" fontId="3" fillId="0" borderId="4" xfId="1" applyNumberFormat="1" applyFont="1" applyBorder="1" applyAlignment="1">
      <alignment vertical="center" wrapText="1"/>
    </xf>
    <xf numFmtId="9" fontId="3" fillId="0" borderId="4" xfId="1" applyNumberFormat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3" fillId="4" borderId="4" xfId="1" applyFont="1" applyFill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6" fillId="0" borderId="0" xfId="1" applyFont="1" applyAlignment="1">
      <alignment horizontal="centerContinuous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166" fontId="4" fillId="0" borderId="4" xfId="1" applyNumberFormat="1" applyFont="1" applyBorder="1" applyAlignment="1">
      <alignment vertical="center" wrapText="1"/>
    </xf>
    <xf numFmtId="166" fontId="4" fillId="4" borderId="4" xfId="1" applyNumberFormat="1" applyFont="1" applyFill="1" applyBorder="1" applyAlignment="1">
      <alignment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166" fontId="3" fillId="4" borderId="4" xfId="1" applyNumberFormat="1" applyFont="1" applyFill="1" applyBorder="1" applyAlignment="1">
      <alignment vertical="center"/>
    </xf>
    <xf numFmtId="166" fontId="3" fillId="2" borderId="4" xfId="1" applyNumberFormat="1" applyFont="1" applyFill="1" applyBorder="1" applyAlignment="1">
      <alignment vertical="center"/>
    </xf>
    <xf numFmtId="166" fontId="3" fillId="0" borderId="4" xfId="1" applyNumberFormat="1" applyFont="1" applyBorder="1" applyAlignment="1">
      <alignment vertical="center"/>
    </xf>
    <xf numFmtId="166" fontId="3" fillId="4" borderId="2" xfId="1" applyNumberFormat="1" applyFont="1" applyFill="1" applyBorder="1" applyAlignment="1">
      <alignment vertical="center"/>
    </xf>
    <xf numFmtId="166" fontId="4" fillId="4" borderId="3" xfId="1" applyNumberFormat="1" applyFont="1" applyFill="1" applyBorder="1" applyAlignment="1">
      <alignment vertical="center"/>
    </xf>
    <xf numFmtId="166" fontId="4" fillId="0" borderId="3" xfId="1" applyNumberFormat="1" applyFont="1" applyBorder="1" applyAlignment="1">
      <alignment vertical="center"/>
    </xf>
    <xf numFmtId="166" fontId="4" fillId="4" borderId="1" xfId="1" applyNumberFormat="1" applyFont="1" applyFill="1" applyBorder="1" applyAlignment="1">
      <alignment vertical="center"/>
    </xf>
    <xf numFmtId="0" fontId="6" fillId="3" borderId="7" xfId="1" applyFont="1" applyFill="1" applyBorder="1" applyAlignment="1">
      <alignment horizontal="centerContinuous" vertical="center"/>
    </xf>
    <xf numFmtId="0" fontId="5" fillId="0" borderId="0" xfId="1" applyFont="1" applyAlignment="1">
      <alignment horizontal="centerContinuous" vertical="center" wrapText="1"/>
    </xf>
    <xf numFmtId="0" fontId="1" fillId="0" borderId="0" xfId="1" applyFont="1" applyAlignment="1">
      <alignment horizontal="centerContinuous"/>
    </xf>
    <xf numFmtId="0" fontId="6" fillId="5" borderId="9" xfId="1" applyFont="1" applyFill="1" applyBorder="1" applyAlignment="1">
      <alignment horizontal="centerContinuous" vertical="center" wrapText="1"/>
    </xf>
    <xf numFmtId="167" fontId="5" fillId="0" borderId="0" xfId="1" applyNumberFormat="1" applyFont="1" applyAlignment="1">
      <alignment horizontal="centerContinuous" vertical="center" wrapText="1"/>
    </xf>
    <xf numFmtId="166" fontId="3" fillId="4" borderId="3" xfId="1" applyNumberFormat="1" applyFont="1" applyFill="1" applyBorder="1" applyAlignment="1">
      <alignment vertical="center"/>
    </xf>
    <xf numFmtId="166" fontId="3" fillId="0" borderId="3" xfId="1" applyNumberFormat="1" applyFont="1" applyBorder="1" applyAlignment="1">
      <alignment vertical="center"/>
    </xf>
    <xf numFmtId="166" fontId="3" fillId="4" borderId="1" xfId="1" applyNumberFormat="1" applyFont="1" applyFill="1" applyBorder="1" applyAlignment="1">
      <alignment vertical="center"/>
    </xf>
    <xf numFmtId="1" fontId="3" fillId="4" borderId="4" xfId="1" applyNumberFormat="1" applyFont="1" applyFill="1" applyBorder="1" applyAlignment="1">
      <alignment vertical="center"/>
    </xf>
    <xf numFmtId="1" fontId="3" fillId="0" borderId="4" xfId="1" applyNumberFormat="1" applyFont="1" applyBorder="1" applyAlignment="1">
      <alignment vertical="center"/>
    </xf>
    <xf numFmtId="1" fontId="3" fillId="4" borderId="2" xfId="1" applyNumberFormat="1" applyFont="1" applyFill="1" applyBorder="1" applyAlignment="1">
      <alignment vertical="center"/>
    </xf>
    <xf numFmtId="1" fontId="3" fillId="4" borderId="6" xfId="1" applyNumberFormat="1" applyFont="1" applyFill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0" fontId="6" fillId="5" borderId="7" xfId="1" applyFont="1" applyFill="1" applyBorder="1" applyAlignment="1">
      <alignment horizontal="centerContinuous" vertical="center" wrapText="1"/>
    </xf>
    <xf numFmtId="0" fontId="1" fillId="0" borderId="0" xfId="1" applyFont="1"/>
    <xf numFmtId="2" fontId="4" fillId="0" borderId="3" xfId="1" applyNumberFormat="1" applyFont="1" applyBorder="1" applyAlignment="1">
      <alignment vertical="center"/>
    </xf>
    <xf numFmtId="2" fontId="3" fillId="0" borderId="3" xfId="1" applyNumberFormat="1" applyFont="1" applyBorder="1" applyAlignment="1">
      <alignment vertical="center"/>
    </xf>
    <xf numFmtId="2" fontId="4" fillId="4" borderId="1" xfId="1" applyNumberFormat="1" applyFont="1" applyFill="1" applyBorder="1" applyAlignment="1">
      <alignment vertical="center"/>
    </xf>
    <xf numFmtId="2" fontId="3" fillId="4" borderId="1" xfId="1" applyNumberFormat="1" applyFont="1" applyFill="1" applyBorder="1" applyAlignment="1">
      <alignment vertical="center"/>
    </xf>
    <xf numFmtId="0" fontId="3" fillId="2" borderId="7" xfId="1" applyFont="1" applyFill="1" applyBorder="1" applyAlignment="1">
      <alignment horizontal="left" vertical="center" wrapText="1"/>
    </xf>
    <xf numFmtId="166" fontId="3" fillId="0" borderId="7" xfId="1" applyNumberFormat="1" applyFont="1" applyBorder="1" applyAlignment="1">
      <alignment horizontal="center" vertical="center" wrapText="1"/>
    </xf>
    <xf numFmtId="166" fontId="3" fillId="0" borderId="7" xfId="1" applyNumberFormat="1" applyFont="1" applyBorder="1" applyAlignment="1">
      <alignment vertical="center" wrapText="1"/>
    </xf>
    <xf numFmtId="9" fontId="3" fillId="0" borderId="7" xfId="1" applyNumberFormat="1" applyFont="1" applyBorder="1" applyAlignment="1">
      <alignment vertical="center" wrapText="1"/>
    </xf>
    <xf numFmtId="166" fontId="4" fillId="0" borderId="7" xfId="1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6" borderId="10" xfId="0" applyFont="1" applyFill="1" applyBorder="1"/>
  </cellXfs>
  <cellStyles count="2">
    <cellStyle name="Normal" xfId="0" builtinId="0"/>
    <cellStyle name="Normal 2" xfId="1" xr:uid="{00000000-0005-0000-0000-000002000000}"/>
  </cellStyles>
  <dxfs count="11">
    <dxf>
      <alignment wrapText="1" readingOrder="0"/>
    </dxf>
    <dxf>
      <alignment wrapText="1" readingOrder="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366FF"/>
  </sheetPr>
  <dimension ref="A1:AC823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7" sqref="A7"/>
    </sheetView>
  </sheetViews>
  <sheetFormatPr defaultColWidth="14.44140625" defaultRowHeight="15" customHeight="1" x14ac:dyDescent="0.25"/>
  <cols>
    <col min="1" max="1" width="4.6640625" style="1" bestFit="1" customWidth="1"/>
    <col min="2" max="2" width="19.109375" style="1" bestFit="1" customWidth="1"/>
    <col min="3" max="3" width="13.88671875" style="1" bestFit="1" customWidth="1"/>
    <col min="4" max="4" width="5.21875" style="1" bestFit="1" customWidth="1"/>
    <col min="5" max="5" width="8.44140625" style="1" bestFit="1" customWidth="1"/>
    <col min="6" max="6" width="6.77734375" style="1" bestFit="1" customWidth="1"/>
    <col min="7" max="7" width="8.44140625" style="1" bestFit="1" customWidth="1"/>
    <col min="8" max="8" width="5.33203125" style="1" bestFit="1" customWidth="1"/>
    <col min="9" max="9" width="9.21875" style="1" bestFit="1" customWidth="1"/>
    <col min="10" max="10" width="8" style="1" bestFit="1" customWidth="1"/>
    <col min="11" max="11" width="7.77734375" style="1" customWidth="1"/>
    <col min="12" max="17" width="4.109375" style="1" bestFit="1" customWidth="1"/>
    <col min="18" max="18" width="6.6640625" style="1" bestFit="1" customWidth="1"/>
    <col min="19" max="19" width="5.88671875" style="1" customWidth="1"/>
    <col min="20" max="20" width="8.6640625" style="1" customWidth="1"/>
    <col min="21" max="21" width="7.109375" style="1" customWidth="1"/>
    <col min="22" max="22" width="8.6640625" style="1" customWidth="1"/>
    <col min="23" max="23" width="9.21875" style="1" bestFit="1" customWidth="1"/>
    <col min="24" max="24" width="8" style="1" bestFit="1" customWidth="1"/>
    <col min="25" max="25" width="7.77734375" style="1" customWidth="1"/>
    <col min="26" max="26" width="5.33203125" style="1" bestFit="1" customWidth="1"/>
    <col min="27" max="27" width="5.6640625" style="1" bestFit="1" customWidth="1"/>
    <col min="28" max="28" width="6.21875" style="1" bestFit="1" customWidth="1"/>
    <col min="29" max="29" width="4.33203125" style="1" bestFit="1" customWidth="1"/>
    <col min="30" max="34" width="10.6640625" style="1" customWidth="1"/>
    <col min="35" max="16384" width="14.44140625" style="1"/>
  </cols>
  <sheetData>
    <row r="1" spans="1:29" ht="17.399999999999999" x14ac:dyDescent="0.25">
      <c r="A1" s="36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9" ht="17.399999999999999" x14ac:dyDescent="0.25">
      <c r="A2" s="36" t="s">
        <v>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9" ht="17.399999999999999" x14ac:dyDescent="0.25">
      <c r="A3" s="39">
        <v>45053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9" ht="25.5" customHeight="1" x14ac:dyDescent="0.25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9" ht="25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9" ht="24" customHeight="1" x14ac:dyDescent="0.25">
      <c r="A6" s="20" t="s">
        <v>18</v>
      </c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1" t="s">
        <v>26</v>
      </c>
      <c r="H6" s="20" t="s">
        <v>27</v>
      </c>
      <c r="I6" s="20" t="s">
        <v>28</v>
      </c>
      <c r="J6" s="20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1" t="s">
        <v>34</v>
      </c>
      <c r="P6" s="21" t="s">
        <v>35</v>
      </c>
      <c r="Q6" s="21" t="s">
        <v>36</v>
      </c>
      <c r="R6" s="20" t="s">
        <v>92</v>
      </c>
      <c r="S6" s="21" t="s">
        <v>37</v>
      </c>
      <c r="T6" s="21" t="s">
        <v>38</v>
      </c>
      <c r="U6" s="21" t="s">
        <v>39</v>
      </c>
      <c r="V6" s="21" t="s">
        <v>40</v>
      </c>
      <c r="W6" s="20" t="s">
        <v>28</v>
      </c>
      <c r="X6" s="20" t="s">
        <v>29</v>
      </c>
      <c r="Y6" s="21" t="s">
        <v>30</v>
      </c>
      <c r="Z6" s="20" t="s">
        <v>41</v>
      </c>
      <c r="AA6" s="23" t="s">
        <v>42</v>
      </c>
      <c r="AB6" s="20" t="s">
        <v>57</v>
      </c>
      <c r="AC6" s="20" t="s">
        <v>85</v>
      </c>
    </row>
    <row r="7" spans="1:29" ht="16.5" customHeight="1" x14ac:dyDescent="0.25">
      <c r="A7" s="8">
        <v>1</v>
      </c>
      <c r="B7" s="54" t="s">
        <v>10</v>
      </c>
      <c r="C7" s="54" t="s">
        <v>11</v>
      </c>
      <c r="D7" s="55">
        <v>9.5</v>
      </c>
      <c r="E7" s="55">
        <v>9.3000000000000007</v>
      </c>
      <c r="F7" s="55">
        <v>9.3000000000000007</v>
      </c>
      <c r="G7" s="55">
        <v>9.3000000000000007</v>
      </c>
      <c r="H7" s="56">
        <f t="shared" ref="H7:H18" si="0">IF(D7="","",D7+E7+F7+G7)</f>
        <v>37.400000000000006</v>
      </c>
      <c r="I7" s="56">
        <v>26</v>
      </c>
      <c r="J7" s="56">
        <v>4</v>
      </c>
      <c r="K7" s="57">
        <f t="shared" ref="K7:K18" si="1">IF(I7="","",I7/(I7+J7))</f>
        <v>0.8666666666666667</v>
      </c>
      <c r="L7" s="55">
        <v>2</v>
      </c>
      <c r="M7" s="55">
        <v>2</v>
      </c>
      <c r="N7" s="55">
        <v>2</v>
      </c>
      <c r="O7" s="55">
        <v>1.5</v>
      </c>
      <c r="P7" s="55">
        <v>0</v>
      </c>
      <c r="Q7" s="55"/>
      <c r="R7" s="55">
        <f>IF(L7="","",SUM(L7:Q7))</f>
        <v>7.5</v>
      </c>
      <c r="S7" s="55">
        <v>9.6</v>
      </c>
      <c r="T7" s="55">
        <v>9.8000000000000007</v>
      </c>
      <c r="U7" s="55">
        <v>9.9</v>
      </c>
      <c r="V7" s="55">
        <v>9.8000000000000007</v>
      </c>
      <c r="W7" s="56">
        <v>27</v>
      </c>
      <c r="X7" s="56">
        <v>5</v>
      </c>
      <c r="Y7" s="57">
        <f t="shared" ref="Y7:Y18" si="2">IF(W7="","",W7/(W7+X7))</f>
        <v>0.84375</v>
      </c>
      <c r="Z7" s="56">
        <f t="shared" ref="Z7:Z18" si="3">IF(S7="","",S7+T7+U7+V7)</f>
        <v>39.099999999999994</v>
      </c>
      <c r="AA7" s="58">
        <f>IFERROR(IF(H7="","",H7+R7+Z7),"")</f>
        <v>84</v>
      </c>
      <c r="AB7" s="27">
        <f>IF(AA7="","",RANK(AA7,AA$7:AA$18)+SUMPRODUCT((AA$7:AA$18=AA7)*(K7&lt;K$7:K$18)))</f>
        <v>1</v>
      </c>
      <c r="AC7" s="27" t="s">
        <v>86</v>
      </c>
    </row>
    <row r="8" spans="1:29" ht="16.5" customHeight="1" x14ac:dyDescent="0.25">
      <c r="A8" s="3">
        <v>2</v>
      </c>
      <c r="B8" s="4" t="s">
        <v>9</v>
      </c>
      <c r="C8" s="4" t="s">
        <v>75</v>
      </c>
      <c r="D8" s="5">
        <v>9.3000000000000007</v>
      </c>
      <c r="E8" s="5">
        <v>9.3000000000000007</v>
      </c>
      <c r="F8" s="5">
        <v>9.3000000000000007</v>
      </c>
      <c r="G8" s="5">
        <v>9.3000000000000007</v>
      </c>
      <c r="H8" s="6">
        <f t="shared" si="0"/>
        <v>37.200000000000003</v>
      </c>
      <c r="I8" s="6">
        <v>27</v>
      </c>
      <c r="J8" s="6">
        <v>4</v>
      </c>
      <c r="K8" s="7">
        <f t="shared" si="1"/>
        <v>0.87096774193548387</v>
      </c>
      <c r="L8" s="5">
        <v>2</v>
      </c>
      <c r="M8" s="5">
        <v>2</v>
      </c>
      <c r="N8" s="5">
        <v>2</v>
      </c>
      <c r="O8" s="5">
        <v>1.5</v>
      </c>
      <c r="P8" s="5">
        <v>1.5</v>
      </c>
      <c r="Q8" s="5"/>
      <c r="R8" s="5">
        <f>IF(L8="","",SUM(L8:Q8))</f>
        <v>9</v>
      </c>
      <c r="S8" s="5">
        <v>9.4</v>
      </c>
      <c r="T8" s="5">
        <v>9.3000000000000007</v>
      </c>
      <c r="U8" s="5">
        <v>9.3000000000000007</v>
      </c>
      <c r="V8" s="5">
        <v>9.3000000000000007</v>
      </c>
      <c r="W8" s="6">
        <v>24</v>
      </c>
      <c r="X8" s="6">
        <v>4</v>
      </c>
      <c r="Y8" s="7">
        <f t="shared" si="2"/>
        <v>0.8571428571428571</v>
      </c>
      <c r="Z8" s="6">
        <f t="shared" si="3"/>
        <v>37.300000000000004</v>
      </c>
      <c r="AA8" s="25">
        <f>IFERROR(IF(H8="","",H8+R8+Z8),"")</f>
        <v>83.5</v>
      </c>
      <c r="AB8" s="26">
        <f>IF(AA8="","",RANK(AA8,AA$7:AA$18)+SUMPRODUCT((AA$7:AA$18=AA8)*(K8&lt;K$7:K$18)))</f>
        <v>2</v>
      </c>
      <c r="AC8" s="26" t="s">
        <v>86</v>
      </c>
    </row>
    <row r="9" spans="1:29" ht="16.5" customHeight="1" x14ac:dyDescent="0.25">
      <c r="A9" s="8">
        <v>3</v>
      </c>
      <c r="B9" s="9" t="s">
        <v>14</v>
      </c>
      <c r="C9" s="9" t="s">
        <v>16</v>
      </c>
      <c r="D9" s="10">
        <v>9.3000000000000007</v>
      </c>
      <c r="E9" s="10">
        <v>9.5</v>
      </c>
      <c r="F9" s="10">
        <v>9.3000000000000007</v>
      </c>
      <c r="G9" s="10">
        <v>9.3000000000000007</v>
      </c>
      <c r="H9" s="11">
        <f t="shared" si="0"/>
        <v>37.400000000000006</v>
      </c>
      <c r="I9" s="56">
        <v>24</v>
      </c>
      <c r="J9" s="56">
        <v>4</v>
      </c>
      <c r="K9" s="12">
        <f t="shared" si="1"/>
        <v>0.8571428571428571</v>
      </c>
      <c r="L9" s="10">
        <v>0.5</v>
      </c>
      <c r="M9" s="10">
        <v>0.5</v>
      </c>
      <c r="N9" s="10">
        <v>1</v>
      </c>
      <c r="O9" s="10">
        <v>1</v>
      </c>
      <c r="P9" s="10">
        <v>1</v>
      </c>
      <c r="Q9" s="10">
        <v>1.5</v>
      </c>
      <c r="R9" s="10">
        <f>IF(L9="","",SUM(L9:Q9))</f>
        <v>5.5</v>
      </c>
      <c r="S9" s="10">
        <v>9.5</v>
      </c>
      <c r="T9" s="10">
        <v>9.5</v>
      </c>
      <c r="U9" s="10">
        <v>9.8000000000000007</v>
      </c>
      <c r="V9" s="10">
        <v>9.5</v>
      </c>
      <c r="W9" s="11">
        <v>24</v>
      </c>
      <c r="X9" s="11">
        <v>3</v>
      </c>
      <c r="Y9" s="12">
        <f t="shared" si="2"/>
        <v>0.88888888888888884</v>
      </c>
      <c r="Z9" s="11">
        <f t="shared" si="3"/>
        <v>38.299999999999997</v>
      </c>
      <c r="AA9" s="24">
        <f>IFERROR(IF(H9="","",H9+R9+Z9),"")</f>
        <v>81.2</v>
      </c>
      <c r="AB9" s="27">
        <f>IF(AA9="","",RANK(AA9,AA$7:AA$18)+SUMPRODUCT((AA$7:AA$18=AA9)*(K9&lt;K$7:K$18)))</f>
        <v>3</v>
      </c>
      <c r="AC9" s="27" t="s">
        <v>86</v>
      </c>
    </row>
    <row r="10" spans="1:29" ht="16.5" customHeight="1" x14ac:dyDescent="0.25">
      <c r="A10" s="3">
        <v>4</v>
      </c>
      <c r="B10" s="4" t="s">
        <v>80</v>
      </c>
      <c r="C10" s="4" t="s">
        <v>69</v>
      </c>
      <c r="D10" s="5">
        <v>9</v>
      </c>
      <c r="E10" s="5">
        <v>9</v>
      </c>
      <c r="F10" s="5">
        <v>8.8000000000000007</v>
      </c>
      <c r="G10" s="5">
        <v>9</v>
      </c>
      <c r="H10" s="6">
        <f t="shared" si="0"/>
        <v>35.799999999999997</v>
      </c>
      <c r="I10" s="6">
        <v>22</v>
      </c>
      <c r="J10" s="6">
        <v>4</v>
      </c>
      <c r="K10" s="7">
        <f t="shared" si="1"/>
        <v>0.84615384615384615</v>
      </c>
      <c r="L10" s="5">
        <v>2</v>
      </c>
      <c r="M10" s="5">
        <v>2</v>
      </c>
      <c r="N10" s="5">
        <v>2</v>
      </c>
      <c r="O10" s="5">
        <v>2</v>
      </c>
      <c r="P10" s="5"/>
      <c r="Q10" s="5"/>
      <c r="R10" s="5">
        <f>IF(L10="","",SUM(L10:Q10))</f>
        <v>8</v>
      </c>
      <c r="S10" s="5">
        <v>9.1</v>
      </c>
      <c r="T10" s="5">
        <v>9.1999999999999993</v>
      </c>
      <c r="U10" s="5">
        <v>9.3000000000000007</v>
      </c>
      <c r="V10" s="5">
        <v>9.1999999999999993</v>
      </c>
      <c r="W10" s="6">
        <v>18</v>
      </c>
      <c r="X10" s="6">
        <v>5</v>
      </c>
      <c r="Y10" s="7">
        <f t="shared" si="2"/>
        <v>0.78260869565217395</v>
      </c>
      <c r="Z10" s="6">
        <f t="shared" si="3"/>
        <v>36.799999999999997</v>
      </c>
      <c r="AA10" s="25">
        <f>IFERROR(IF(H10="","",H10+R10+Z10),"")</f>
        <v>80.599999999999994</v>
      </c>
      <c r="AB10" s="26">
        <f>IF(AA10="","",RANK(AA10,AA$7:AA$18)+SUMPRODUCT((AA$7:AA$18=AA10)*(K10&lt;K$7:K$18)))</f>
        <v>4</v>
      </c>
    </row>
    <row r="11" spans="1:29" ht="16.5" customHeight="1" x14ac:dyDescent="0.25">
      <c r="A11" s="8">
        <v>5</v>
      </c>
      <c r="B11" s="9" t="s">
        <v>7</v>
      </c>
      <c r="C11" s="9" t="s">
        <v>73</v>
      </c>
      <c r="D11" s="10">
        <v>8.5</v>
      </c>
      <c r="E11" s="10">
        <v>8.8000000000000007</v>
      </c>
      <c r="F11" s="10">
        <v>9</v>
      </c>
      <c r="G11" s="10">
        <v>8.8000000000000007</v>
      </c>
      <c r="H11" s="11">
        <f t="shared" si="0"/>
        <v>35.1</v>
      </c>
      <c r="I11" s="11">
        <v>24</v>
      </c>
      <c r="J11" s="11">
        <v>3</v>
      </c>
      <c r="K11" s="12">
        <f t="shared" si="1"/>
        <v>0.88888888888888884</v>
      </c>
      <c r="L11" s="10">
        <v>1</v>
      </c>
      <c r="M11" s="10">
        <v>1.5</v>
      </c>
      <c r="N11" s="10">
        <v>0</v>
      </c>
      <c r="O11" s="10">
        <v>1</v>
      </c>
      <c r="P11" s="10"/>
      <c r="Q11" s="10"/>
      <c r="R11" s="10">
        <f>IF(L11="","",SUM(L11:Q11))</f>
        <v>3.5</v>
      </c>
      <c r="S11" s="10">
        <v>8.6999999999999993</v>
      </c>
      <c r="T11" s="10">
        <v>8.8000000000000007</v>
      </c>
      <c r="U11" s="10">
        <v>8.6999999999999993</v>
      </c>
      <c r="V11" s="10">
        <v>8.6999999999999993</v>
      </c>
      <c r="W11" s="11">
        <v>23</v>
      </c>
      <c r="X11" s="11">
        <v>5</v>
      </c>
      <c r="Y11" s="12">
        <f t="shared" si="2"/>
        <v>0.8214285714285714</v>
      </c>
      <c r="Z11" s="11">
        <f t="shared" si="3"/>
        <v>34.9</v>
      </c>
      <c r="AA11" s="24">
        <f>IFERROR(IF(H11="","",H11+R11+Z11),"")</f>
        <v>73.5</v>
      </c>
      <c r="AB11" s="27">
        <f>IF(AA11="","",RANK(AA11,AA$7:AA$18)+SUMPRODUCT((AA$7:AA$18=AA11)*(K11&lt;K$7:K$18)))</f>
        <v>5</v>
      </c>
    </row>
    <row r="12" spans="1:29" ht="16.5" customHeight="1" x14ac:dyDescent="0.25">
      <c r="A12" s="3">
        <v>6</v>
      </c>
      <c r="B12" s="4" t="s">
        <v>7</v>
      </c>
      <c r="C12" s="4" t="s">
        <v>8</v>
      </c>
      <c r="D12" s="5">
        <v>8.3000000000000007</v>
      </c>
      <c r="E12" s="5">
        <v>8.8000000000000007</v>
      </c>
      <c r="F12" s="5">
        <v>8.8000000000000007</v>
      </c>
      <c r="G12" s="5">
        <v>8.75</v>
      </c>
      <c r="H12" s="6">
        <f t="shared" si="0"/>
        <v>34.650000000000006</v>
      </c>
      <c r="I12" s="6">
        <v>20</v>
      </c>
      <c r="J12" s="6">
        <v>2</v>
      </c>
      <c r="K12" s="7">
        <f t="shared" si="1"/>
        <v>0.90909090909090906</v>
      </c>
      <c r="L12" s="5">
        <v>1.5</v>
      </c>
      <c r="M12" s="5">
        <v>1.5</v>
      </c>
      <c r="N12" s="5">
        <v>0</v>
      </c>
      <c r="O12" s="5">
        <v>1.5</v>
      </c>
      <c r="P12" s="5"/>
      <c r="Q12" s="5"/>
      <c r="R12" s="5">
        <f>IF(L12="","",SUM(L12:Q12))</f>
        <v>4.5</v>
      </c>
      <c r="S12" s="5">
        <v>7.8</v>
      </c>
      <c r="T12" s="5">
        <v>8.6999999999999993</v>
      </c>
      <c r="U12" s="5">
        <v>8.6999999999999993</v>
      </c>
      <c r="V12" s="5">
        <v>8.6999999999999993</v>
      </c>
      <c r="W12" s="6">
        <v>12</v>
      </c>
      <c r="X12" s="6">
        <v>4</v>
      </c>
      <c r="Y12" s="7">
        <f t="shared" si="2"/>
        <v>0.75</v>
      </c>
      <c r="Z12" s="6">
        <f t="shared" si="3"/>
        <v>33.9</v>
      </c>
      <c r="AA12" s="25">
        <f>IFERROR(IF(H12="","",H12+R12+Z12),"")</f>
        <v>73.050000000000011</v>
      </c>
      <c r="AB12" s="26">
        <f>IF(AA12="","",RANK(AA12,AA$7:AA$18)+SUMPRODUCT((AA$7:AA$18=AA12)*(K12&lt;K$7:K$18)))</f>
        <v>6</v>
      </c>
    </row>
    <row r="13" spans="1:29" ht="16.5" customHeight="1" x14ac:dyDescent="0.25">
      <c r="A13" s="8">
        <v>7</v>
      </c>
      <c r="B13" s="9" t="s">
        <v>79</v>
      </c>
      <c r="C13" s="9" t="s">
        <v>68</v>
      </c>
      <c r="D13" s="10">
        <v>8.3000000000000007</v>
      </c>
      <c r="E13" s="10">
        <v>8.8000000000000007</v>
      </c>
      <c r="F13" s="10">
        <v>8.8000000000000007</v>
      </c>
      <c r="G13" s="10">
        <v>8.8000000000000007</v>
      </c>
      <c r="H13" s="11">
        <f t="shared" si="0"/>
        <v>34.700000000000003</v>
      </c>
      <c r="I13" s="11">
        <v>16</v>
      </c>
      <c r="J13" s="11">
        <v>2</v>
      </c>
      <c r="K13" s="12">
        <f t="shared" si="1"/>
        <v>0.88888888888888884</v>
      </c>
      <c r="L13" s="10">
        <v>1</v>
      </c>
      <c r="M13" s="10">
        <v>0</v>
      </c>
      <c r="N13" s="10">
        <v>0</v>
      </c>
      <c r="O13" s="10">
        <v>1</v>
      </c>
      <c r="P13" s="10"/>
      <c r="Q13" s="10"/>
      <c r="R13" s="10">
        <f>IF(L13="","",SUM(L13:Q13))</f>
        <v>2</v>
      </c>
      <c r="S13" s="10">
        <v>8</v>
      </c>
      <c r="T13" s="10">
        <v>8.8000000000000007</v>
      </c>
      <c r="U13" s="10">
        <v>8.9</v>
      </c>
      <c r="V13" s="10">
        <v>8.8000000000000007</v>
      </c>
      <c r="W13" s="11">
        <v>13</v>
      </c>
      <c r="X13" s="11">
        <v>4</v>
      </c>
      <c r="Y13" s="12">
        <f t="shared" si="2"/>
        <v>0.76470588235294112</v>
      </c>
      <c r="Z13" s="11">
        <f t="shared" si="3"/>
        <v>34.5</v>
      </c>
      <c r="AA13" s="24">
        <f>IFERROR(IF(H13="","",H13+R13+Z13),"")</f>
        <v>71.2</v>
      </c>
      <c r="AB13" s="27">
        <f>IF(AA13="","",RANK(AA13,AA$7:AA$18)+SUMPRODUCT((AA$7:AA$18=AA13)*(K13&lt;K$7:K$18)))</f>
        <v>7</v>
      </c>
    </row>
    <row r="14" spans="1:29" ht="16.5" customHeight="1" x14ac:dyDescent="0.25">
      <c r="A14" s="3">
        <v>8</v>
      </c>
      <c r="B14" s="4" t="s">
        <v>2</v>
      </c>
      <c r="C14" s="4" t="s">
        <v>65</v>
      </c>
      <c r="D14" s="5">
        <v>8.3000000000000007</v>
      </c>
      <c r="E14" s="5">
        <v>8</v>
      </c>
      <c r="F14" s="5">
        <v>8.5</v>
      </c>
      <c r="G14" s="5">
        <v>8.3000000000000007</v>
      </c>
      <c r="H14" s="6">
        <f t="shared" si="0"/>
        <v>33.1</v>
      </c>
      <c r="I14" s="6">
        <v>13</v>
      </c>
      <c r="J14" s="6">
        <v>8</v>
      </c>
      <c r="K14" s="7">
        <f t="shared" si="1"/>
        <v>0.61904761904761907</v>
      </c>
      <c r="L14" s="5">
        <v>0</v>
      </c>
      <c r="M14" s="5">
        <v>1.5</v>
      </c>
      <c r="N14" s="5">
        <v>0</v>
      </c>
      <c r="O14" s="5">
        <v>0</v>
      </c>
      <c r="P14" s="5"/>
      <c r="Q14" s="5"/>
      <c r="R14" s="5">
        <f>IF(L14="","",SUM(L14:Q14))</f>
        <v>1.5</v>
      </c>
      <c r="S14" s="5">
        <v>8.8000000000000007</v>
      </c>
      <c r="T14" s="5">
        <v>8.9</v>
      </c>
      <c r="U14" s="5">
        <v>9</v>
      </c>
      <c r="V14" s="5">
        <v>8.9</v>
      </c>
      <c r="W14" s="6">
        <v>17</v>
      </c>
      <c r="X14" s="6">
        <v>0</v>
      </c>
      <c r="Y14" s="7">
        <f t="shared" si="2"/>
        <v>1</v>
      </c>
      <c r="Z14" s="6">
        <f t="shared" si="3"/>
        <v>35.6</v>
      </c>
      <c r="AA14" s="25">
        <f>IFERROR(IF(H14="","",H14+R14+Z14),"")</f>
        <v>70.2</v>
      </c>
      <c r="AB14" s="26">
        <f>IF(AA14="","",RANK(AA14,AA$7:AA$18)+SUMPRODUCT((AA$7:AA$18=AA14)*(K14&lt;K$7:K$18)))</f>
        <v>8</v>
      </c>
    </row>
    <row r="15" spans="1:29" ht="16.5" customHeight="1" x14ac:dyDescent="0.25">
      <c r="A15" s="8">
        <v>9</v>
      </c>
      <c r="B15" s="9" t="s">
        <v>82</v>
      </c>
      <c r="C15" s="9" t="s">
        <v>77</v>
      </c>
      <c r="D15" s="10">
        <v>8.8000000000000007</v>
      </c>
      <c r="E15" s="10">
        <v>7.8</v>
      </c>
      <c r="F15" s="10">
        <v>8</v>
      </c>
      <c r="G15" s="10">
        <v>8</v>
      </c>
      <c r="H15" s="11">
        <f t="shared" si="0"/>
        <v>32.6</v>
      </c>
      <c r="I15" s="11">
        <v>20</v>
      </c>
      <c r="J15" s="11">
        <v>3</v>
      </c>
      <c r="K15" s="12">
        <f t="shared" si="1"/>
        <v>0.86956521739130432</v>
      </c>
      <c r="L15" s="10">
        <v>0</v>
      </c>
      <c r="M15" s="10">
        <v>1.5</v>
      </c>
      <c r="N15" s="10">
        <v>1.5</v>
      </c>
      <c r="O15" s="10">
        <v>1.5</v>
      </c>
      <c r="P15" s="10"/>
      <c r="Q15" s="10"/>
      <c r="R15" s="10">
        <f>IF(L15="","",SUM(L15:Q15))</f>
        <v>4.5</v>
      </c>
      <c r="S15" s="10">
        <v>9</v>
      </c>
      <c r="T15" s="10">
        <v>7.9</v>
      </c>
      <c r="U15" s="10">
        <v>8</v>
      </c>
      <c r="V15" s="10">
        <v>8</v>
      </c>
      <c r="W15" s="11">
        <v>21</v>
      </c>
      <c r="X15" s="11">
        <v>2</v>
      </c>
      <c r="Y15" s="12">
        <f t="shared" si="2"/>
        <v>0.91304347826086951</v>
      </c>
      <c r="Z15" s="11">
        <f t="shared" si="3"/>
        <v>32.9</v>
      </c>
      <c r="AA15" s="24">
        <f>IFERROR(IF(H15="","",H15+R15+Z15),"")</f>
        <v>70</v>
      </c>
      <c r="AB15" s="27">
        <f>IF(AA15="","",RANK(AA15,AA$7:AA$18)+SUMPRODUCT((AA$7:AA$18=AA15)*(K15&lt;K$7:K$18)))</f>
        <v>9</v>
      </c>
    </row>
    <row r="16" spans="1:29" ht="16.5" customHeight="1" x14ac:dyDescent="0.25">
      <c r="A16" s="3">
        <v>10</v>
      </c>
      <c r="B16" s="4" t="s">
        <v>82</v>
      </c>
      <c r="C16" s="4" t="s">
        <v>76</v>
      </c>
      <c r="D16" s="5">
        <v>8.5</v>
      </c>
      <c r="E16" s="5">
        <v>8.3000000000000007</v>
      </c>
      <c r="F16" s="5">
        <v>8.3000000000000007</v>
      </c>
      <c r="G16" s="5">
        <v>8.3000000000000007</v>
      </c>
      <c r="H16" s="6">
        <f t="shared" si="0"/>
        <v>33.400000000000006</v>
      </c>
      <c r="I16" s="6">
        <v>23</v>
      </c>
      <c r="J16" s="6">
        <v>7</v>
      </c>
      <c r="K16" s="7">
        <f t="shared" si="1"/>
        <v>0.76666666666666672</v>
      </c>
      <c r="L16" s="5">
        <v>1</v>
      </c>
      <c r="M16" s="5">
        <v>1</v>
      </c>
      <c r="N16" s="5">
        <v>1</v>
      </c>
      <c r="O16" s="5">
        <v>0</v>
      </c>
      <c r="P16" s="5"/>
      <c r="Q16" s="5"/>
      <c r="R16" s="5">
        <f>IF(L16="","",SUM(L16:Q16))</f>
        <v>3</v>
      </c>
      <c r="S16" s="5">
        <v>8.8000000000000007</v>
      </c>
      <c r="T16" s="5">
        <v>7.8</v>
      </c>
      <c r="U16" s="5">
        <v>8</v>
      </c>
      <c r="V16" s="5">
        <v>8</v>
      </c>
      <c r="W16" s="6">
        <v>19</v>
      </c>
      <c r="X16" s="6">
        <v>5</v>
      </c>
      <c r="Y16" s="7">
        <f t="shared" si="2"/>
        <v>0.79166666666666663</v>
      </c>
      <c r="Z16" s="6">
        <f t="shared" si="3"/>
        <v>32.6</v>
      </c>
      <c r="AA16" s="25">
        <f>IFERROR(IF(H16="","",H16+R16+Z16),"")</f>
        <v>69</v>
      </c>
      <c r="AB16" s="26">
        <f>IF(AA16="","",RANK(AA16,AA$7:AA$18)+SUMPRODUCT((AA$7:AA$18=AA16)*(K16&lt;K$7:K$18)))</f>
        <v>10</v>
      </c>
    </row>
    <row r="17" spans="1:28" ht="16.5" customHeight="1" x14ac:dyDescent="0.25">
      <c r="A17" s="8">
        <v>11</v>
      </c>
      <c r="B17" s="9" t="s">
        <v>81</v>
      </c>
      <c r="C17" s="9" t="s">
        <v>74</v>
      </c>
      <c r="D17" s="10">
        <v>8</v>
      </c>
      <c r="E17" s="10">
        <v>8</v>
      </c>
      <c r="F17" s="10">
        <v>8.3000000000000007</v>
      </c>
      <c r="G17" s="10">
        <v>8</v>
      </c>
      <c r="H17" s="11">
        <f t="shared" si="0"/>
        <v>32.299999999999997</v>
      </c>
      <c r="I17" s="11">
        <v>14</v>
      </c>
      <c r="J17" s="11">
        <v>6</v>
      </c>
      <c r="K17" s="12">
        <f t="shared" si="1"/>
        <v>0.7</v>
      </c>
      <c r="L17" s="10">
        <v>1</v>
      </c>
      <c r="M17" s="10">
        <v>1</v>
      </c>
      <c r="N17" s="10">
        <v>0</v>
      </c>
      <c r="O17" s="10">
        <v>0</v>
      </c>
      <c r="P17" s="10">
        <v>0</v>
      </c>
      <c r="Q17" s="10"/>
      <c r="R17" s="10">
        <f>IF(L17="","",SUM(L17:Q17))</f>
        <v>2</v>
      </c>
      <c r="S17" s="10">
        <v>8.1999999999999993</v>
      </c>
      <c r="T17" s="10">
        <v>8.4</v>
      </c>
      <c r="U17" s="10">
        <v>8.5</v>
      </c>
      <c r="V17" s="10">
        <v>8.4</v>
      </c>
      <c r="W17" s="11">
        <v>17</v>
      </c>
      <c r="X17" s="11">
        <v>5</v>
      </c>
      <c r="Y17" s="12">
        <f t="shared" si="2"/>
        <v>0.77272727272727271</v>
      </c>
      <c r="Z17" s="11">
        <f t="shared" si="3"/>
        <v>33.5</v>
      </c>
      <c r="AA17" s="24">
        <f>IFERROR(IF(H17="","",H17+R17+Z17),"")</f>
        <v>67.8</v>
      </c>
      <c r="AB17" s="27">
        <f>IF(AA17="","",RANK(AA17,AA$7:AA$18)+SUMPRODUCT((AA$7:AA$18=AA17)*(K17&lt;K$7:K$18)))</f>
        <v>11</v>
      </c>
    </row>
    <row r="18" spans="1:28" ht="16.5" customHeight="1" x14ac:dyDescent="0.25">
      <c r="A18" s="3">
        <v>12</v>
      </c>
      <c r="B18" s="4" t="s">
        <v>0</v>
      </c>
      <c r="C18" s="4" t="s">
        <v>1</v>
      </c>
      <c r="D18" s="5">
        <v>8</v>
      </c>
      <c r="E18" s="5">
        <v>8</v>
      </c>
      <c r="F18" s="5">
        <v>8.5</v>
      </c>
      <c r="G18" s="5">
        <v>8</v>
      </c>
      <c r="H18" s="6">
        <f t="shared" si="0"/>
        <v>32.5</v>
      </c>
      <c r="I18" s="6">
        <v>20</v>
      </c>
      <c r="J18" s="6">
        <v>9</v>
      </c>
      <c r="K18" s="7">
        <f t="shared" si="1"/>
        <v>0.68965517241379315</v>
      </c>
      <c r="L18" s="5">
        <v>1.5</v>
      </c>
      <c r="M18" s="5"/>
      <c r="N18" s="5"/>
      <c r="O18" s="5"/>
      <c r="P18" s="5"/>
      <c r="Q18" s="5"/>
      <c r="R18" s="5">
        <f>IF(L18="","",SUM(L18:Q18))</f>
        <v>1.5</v>
      </c>
      <c r="S18" s="5">
        <v>8.1</v>
      </c>
      <c r="T18" s="5">
        <v>8.3000000000000007</v>
      </c>
      <c r="U18" s="5">
        <v>8.1999999999999993</v>
      </c>
      <c r="V18" s="5">
        <v>8.1999999999999993</v>
      </c>
      <c r="W18" s="6">
        <v>25</v>
      </c>
      <c r="X18" s="6">
        <v>5</v>
      </c>
      <c r="Y18" s="7">
        <f t="shared" si="2"/>
        <v>0.83333333333333337</v>
      </c>
      <c r="Z18" s="6">
        <f t="shared" si="3"/>
        <v>32.799999999999997</v>
      </c>
      <c r="AA18" s="25">
        <f>IFERROR(IF(H18="","",H18+R18+Z18),"")</f>
        <v>66.8</v>
      </c>
      <c r="AB18" s="26">
        <f>IF(AA18="","",RANK(AA18,AA$7:AA$18)+SUMPRODUCT((AA$7:AA$18=AA18)*(K18&lt;K$7:K$18)))</f>
        <v>12</v>
      </c>
    </row>
    <row r="19" spans="1:28" ht="12" customHeight="1" x14ac:dyDescent="0.25"/>
    <row r="20" spans="1:28" ht="12" customHeight="1" x14ac:dyDescent="0.25"/>
    <row r="21" spans="1:28" ht="12" customHeight="1" x14ac:dyDescent="0.25"/>
    <row r="22" spans="1:28" ht="12" customHeight="1" x14ac:dyDescent="0.25"/>
    <row r="23" spans="1:28" ht="12" customHeight="1" x14ac:dyDescent="0.25"/>
    <row r="24" spans="1:28" ht="12" customHeight="1" x14ac:dyDescent="0.25"/>
    <row r="25" spans="1:28" ht="12" customHeight="1" x14ac:dyDescent="0.25"/>
    <row r="26" spans="1:28" ht="12" customHeight="1" x14ac:dyDescent="0.25"/>
    <row r="27" spans="1:28" ht="12" customHeight="1" x14ac:dyDescent="0.25"/>
    <row r="28" spans="1:28" ht="12" customHeight="1" x14ac:dyDescent="0.25"/>
    <row r="29" spans="1:28" ht="12" customHeight="1" x14ac:dyDescent="0.25"/>
    <row r="30" spans="1:28" ht="12" customHeight="1" x14ac:dyDescent="0.25"/>
    <row r="31" spans="1:28" ht="12" customHeight="1" x14ac:dyDescent="0.25"/>
    <row r="32" spans="1:2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</sheetData>
  <sortState xmlns:xlrd2="http://schemas.microsoft.com/office/spreadsheetml/2017/richdata2" ref="B7:AB18">
    <sortCondition ref="AB7:AB18"/>
  </sortState>
  <pageMargins left="0.75" right="0.75" top="1" bottom="1" header="0.5" footer="0.5"/>
  <pageSetup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3366FF"/>
  </sheetPr>
  <dimension ref="A1:W889"/>
  <sheetViews>
    <sheetView workbookViewId="0"/>
  </sheetViews>
  <sheetFormatPr defaultColWidth="14.44140625" defaultRowHeight="15" customHeight="1" x14ac:dyDescent="0.25"/>
  <cols>
    <col min="1" max="1" width="4.6640625" style="1" bestFit="1" customWidth="1"/>
    <col min="2" max="2" width="19.109375" style="1" bestFit="1" customWidth="1"/>
    <col min="3" max="3" width="13.88671875" style="1" bestFit="1" customWidth="1"/>
    <col min="4" max="9" width="7.33203125" style="1" bestFit="1" customWidth="1"/>
    <col min="10" max="10" width="5.33203125" style="1" bestFit="1" customWidth="1"/>
    <col min="11" max="11" width="7.77734375" style="1" bestFit="1" customWidth="1"/>
    <col min="12" max="16" width="7.33203125" style="1" bestFit="1" customWidth="1"/>
    <col min="17" max="17" width="5.33203125" style="1" bestFit="1" customWidth="1"/>
    <col min="18" max="18" width="7.77734375" style="1" bestFit="1" customWidth="1"/>
    <col min="19" max="19" width="5.6640625" style="1" bestFit="1" customWidth="1"/>
    <col min="20" max="21" width="10" style="1" bestFit="1" customWidth="1"/>
    <col min="22" max="22" width="6.21875" style="1" bestFit="1" customWidth="1"/>
    <col min="23" max="23" width="4.33203125" style="1" bestFit="1" customWidth="1"/>
    <col min="24" max="24" width="34.33203125" style="1" bestFit="1" customWidth="1"/>
    <col min="25" max="39" width="10.6640625" style="1" customWidth="1"/>
    <col min="40" max="16384" width="14.44140625" style="1"/>
  </cols>
  <sheetData>
    <row r="1" spans="1:23" ht="17.399999999999999" x14ac:dyDescent="0.25">
      <c r="A1" s="36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3" ht="17.399999999999999" x14ac:dyDescent="0.25">
      <c r="A2" s="36" t="str">
        <f>+'Open Overall'!A2</f>
        <v>Millersville, Maryland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3" ht="17.399999999999999" x14ac:dyDescent="0.25">
      <c r="A3" s="39">
        <f>+'Open Overall'!A3</f>
        <v>45053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3" ht="25.5" customHeight="1" x14ac:dyDescent="0.25">
      <c r="A4" s="38" t="s">
        <v>43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8"/>
      <c r="U4" s="48"/>
      <c r="V4" s="48"/>
    </row>
    <row r="5" spans="1:23" ht="32.25" customHeight="1" x14ac:dyDescent="0.25">
      <c r="A5" s="2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/>
      <c r="U5" s="49"/>
      <c r="V5" s="49"/>
    </row>
    <row r="6" spans="1:23" ht="25.2" x14ac:dyDescent="0.25">
      <c r="A6" s="13" t="s">
        <v>18</v>
      </c>
      <c r="B6" s="13" t="s">
        <v>21</v>
      </c>
      <c r="C6" s="13" t="s">
        <v>22</v>
      </c>
      <c r="D6" s="13" t="s">
        <v>44</v>
      </c>
      <c r="E6" s="13" t="s">
        <v>45</v>
      </c>
      <c r="F6" s="13" t="s">
        <v>46</v>
      </c>
      <c r="G6" s="13" t="s">
        <v>47</v>
      </c>
      <c r="H6" s="13" t="s">
        <v>48</v>
      </c>
      <c r="I6" s="13" t="s">
        <v>49</v>
      </c>
      <c r="J6" s="14" t="s">
        <v>50</v>
      </c>
      <c r="K6" s="14" t="s">
        <v>58</v>
      </c>
      <c r="L6" s="13" t="s">
        <v>51</v>
      </c>
      <c r="M6" s="13" t="s">
        <v>52</v>
      </c>
      <c r="N6" s="13" t="s">
        <v>53</v>
      </c>
      <c r="O6" s="13" t="s">
        <v>54</v>
      </c>
      <c r="P6" s="13" t="s">
        <v>55</v>
      </c>
      <c r="Q6" s="13" t="s">
        <v>56</v>
      </c>
      <c r="R6" s="14" t="s">
        <v>59</v>
      </c>
      <c r="S6" s="13" t="s">
        <v>42</v>
      </c>
      <c r="T6" s="20" t="s">
        <v>63</v>
      </c>
      <c r="U6" s="21" t="s">
        <v>64</v>
      </c>
      <c r="V6" s="20" t="s">
        <v>57</v>
      </c>
      <c r="W6" s="20" t="s">
        <v>85</v>
      </c>
    </row>
    <row r="7" spans="1:23" ht="16.5" customHeight="1" x14ac:dyDescent="0.25">
      <c r="A7" s="16">
        <v>1</v>
      </c>
      <c r="B7" s="17" t="s">
        <v>80</v>
      </c>
      <c r="C7" s="17" t="s">
        <v>70</v>
      </c>
      <c r="D7" s="29">
        <v>2</v>
      </c>
      <c r="E7" s="29">
        <v>2</v>
      </c>
      <c r="F7" s="29">
        <v>2</v>
      </c>
      <c r="G7" s="29">
        <v>2</v>
      </c>
      <c r="H7" s="29"/>
      <c r="I7" s="30"/>
      <c r="J7" s="30">
        <f>IF(D7="","",SUM(D7:I7))</f>
        <v>8</v>
      </c>
      <c r="K7" s="44">
        <f>IF(D7="","",COUNT(D7:I7))</f>
        <v>4</v>
      </c>
      <c r="L7" s="30">
        <v>1.5</v>
      </c>
      <c r="M7" s="30">
        <v>2</v>
      </c>
      <c r="N7" s="30">
        <v>2</v>
      </c>
      <c r="O7" s="30">
        <v>2</v>
      </c>
      <c r="P7" s="30">
        <v>2.5</v>
      </c>
      <c r="Q7" s="30">
        <f>IF(L7="","",SUM(L7:P7))</f>
        <v>10</v>
      </c>
      <c r="R7" s="44">
        <f>IF(L7="","",COUNT(L7:P7))</f>
        <v>5</v>
      </c>
      <c r="S7" s="33">
        <f>IFERROR(IF(J7="","",J7+Q7),"")</f>
        <v>18</v>
      </c>
      <c r="T7" s="41">
        <f>IF(Q7="","",MAX(J7,Q7))</f>
        <v>10</v>
      </c>
      <c r="U7" s="44">
        <f>IF(T7="","",IF(T7=(J7+Q7)/2,MIN(K7,R7),IF(T7=J7,K7,R7)))</f>
        <v>5</v>
      </c>
      <c r="V7" s="47">
        <f>IF(S7="","",RANK(S7,S$7:S$22)+SUMPRODUCT((S$7:S$22=S7)*(T7&lt;T$7:T$22)))</f>
        <v>1</v>
      </c>
      <c r="W7" s="27" t="s">
        <v>86</v>
      </c>
    </row>
    <row r="8" spans="1:23" ht="16.5" customHeight="1" x14ac:dyDescent="0.25">
      <c r="A8" s="3">
        <v>2</v>
      </c>
      <c r="B8" s="15" t="s">
        <v>9</v>
      </c>
      <c r="C8" s="15" t="s">
        <v>75</v>
      </c>
      <c r="D8" s="28">
        <v>2</v>
      </c>
      <c r="E8" s="28">
        <v>2</v>
      </c>
      <c r="F8" s="28">
        <v>2</v>
      </c>
      <c r="G8" s="28">
        <v>1.5</v>
      </c>
      <c r="H8" s="28">
        <v>2.5</v>
      </c>
      <c r="I8" s="28"/>
      <c r="J8" s="28">
        <f>IF(D8="","",SUM(D8:I8))</f>
        <v>10</v>
      </c>
      <c r="K8" s="43">
        <f>IF(D8="","",COUNT(D8:I8))</f>
        <v>5</v>
      </c>
      <c r="L8" s="28">
        <v>2</v>
      </c>
      <c r="M8" s="28">
        <v>1.5</v>
      </c>
      <c r="N8" s="28">
        <v>1.5</v>
      </c>
      <c r="O8" s="28">
        <v>1.5</v>
      </c>
      <c r="P8" s="28">
        <v>0.5</v>
      </c>
      <c r="Q8" s="28">
        <f>IF(L8="","",SUM(L8:P8))</f>
        <v>7</v>
      </c>
      <c r="R8" s="43">
        <f>IF(L8="","",COUNT(L8:P8))</f>
        <v>5</v>
      </c>
      <c r="S8" s="32">
        <f>IFERROR(IF(J8="","",J8+Q8),"")</f>
        <v>17</v>
      </c>
      <c r="T8" s="40">
        <f>IF(Q8="","",MAX(J8,Q8))</f>
        <v>10</v>
      </c>
      <c r="U8" s="43">
        <f>IF(T8="","",IF(T8=(J8+Q8)/2,MIN(K8,R8),IF(T8=J8,K8,R8)))</f>
        <v>5</v>
      </c>
      <c r="V8" s="46">
        <f>IF(S8="","",RANK(S8,S$7:S$22)+SUMPRODUCT((S$7:S$22=S8)*(T8&lt;T$7:T$22)))</f>
        <v>2</v>
      </c>
      <c r="W8" s="26" t="s">
        <v>86</v>
      </c>
    </row>
    <row r="9" spans="1:23" ht="16.5" customHeight="1" x14ac:dyDescent="0.25">
      <c r="A9" s="16">
        <v>3</v>
      </c>
      <c r="B9" s="17" t="s">
        <v>10</v>
      </c>
      <c r="C9" s="17" t="s">
        <v>12</v>
      </c>
      <c r="D9" s="30">
        <v>1.5</v>
      </c>
      <c r="E9" s="30">
        <v>1.5</v>
      </c>
      <c r="F9" s="30">
        <v>1</v>
      </c>
      <c r="G9" s="30">
        <v>1.5</v>
      </c>
      <c r="H9" s="30">
        <v>1.5</v>
      </c>
      <c r="I9" s="30"/>
      <c r="J9" s="30">
        <f>IF(D9="","",SUM(D9:I9))</f>
        <v>7</v>
      </c>
      <c r="K9" s="44">
        <f>IF(D9="","",COUNT(D9:I9))</f>
        <v>5</v>
      </c>
      <c r="L9" s="30">
        <v>1</v>
      </c>
      <c r="M9" s="30">
        <v>1.5</v>
      </c>
      <c r="N9" s="30">
        <v>0</v>
      </c>
      <c r="O9" s="30">
        <v>1.5</v>
      </c>
      <c r="P9" s="30">
        <v>1.5</v>
      </c>
      <c r="Q9" s="30">
        <f>IF(L9="","",SUM(L9:P9))</f>
        <v>5.5</v>
      </c>
      <c r="R9" s="44">
        <f>IF(L9="","",COUNT(L9:P9))</f>
        <v>5</v>
      </c>
      <c r="S9" s="33">
        <f>IFERROR(IF(J9="","",J9+Q9),"")</f>
        <v>12.5</v>
      </c>
      <c r="T9" s="41">
        <f>IF(Q9="","",MAX(J9,Q9))</f>
        <v>7</v>
      </c>
      <c r="U9" s="44">
        <f>IF(T9="","",IF(T9=(J9+Q9)/2,MIN(K9,R9),IF(T9=J9,K9,R9)))</f>
        <v>5</v>
      </c>
      <c r="V9" s="47">
        <f>IF(S9="","",RANK(S9,S$7:S$22)+SUMPRODUCT((S$7:S$22=S9)*(T9&lt;T$7:T$22)))</f>
        <v>3</v>
      </c>
      <c r="W9" s="27" t="s">
        <v>86</v>
      </c>
    </row>
    <row r="10" spans="1:23" ht="16.5" customHeight="1" x14ac:dyDescent="0.25">
      <c r="A10" s="3">
        <v>4</v>
      </c>
      <c r="B10" s="15" t="s">
        <v>7</v>
      </c>
      <c r="C10" s="15" t="s">
        <v>73</v>
      </c>
      <c r="D10" s="28">
        <v>1.5</v>
      </c>
      <c r="E10" s="28">
        <v>1</v>
      </c>
      <c r="F10" s="28">
        <v>1.5</v>
      </c>
      <c r="G10" s="28">
        <v>1.5</v>
      </c>
      <c r="H10" s="28"/>
      <c r="I10" s="28"/>
      <c r="J10" s="28">
        <f>IF(D10="","",SUM(D10:I10))</f>
        <v>5.5</v>
      </c>
      <c r="K10" s="43">
        <f>IF(D10="","",COUNT(D10:I10))</f>
        <v>4</v>
      </c>
      <c r="L10" s="28">
        <v>1.5</v>
      </c>
      <c r="M10" s="28">
        <v>1.5</v>
      </c>
      <c r="N10" s="28">
        <v>1</v>
      </c>
      <c r="O10" s="28">
        <v>1.5</v>
      </c>
      <c r="P10" s="28"/>
      <c r="Q10" s="28">
        <f>IF(L10="","",SUM(L10:P10))</f>
        <v>5.5</v>
      </c>
      <c r="R10" s="43">
        <f>IF(L10="","",COUNT(L10:P10))</f>
        <v>4</v>
      </c>
      <c r="S10" s="32">
        <f>IFERROR(IF(J10="","",J10+Q10),"")</f>
        <v>11</v>
      </c>
      <c r="T10" s="40">
        <f>IF(Q10="","",MAX(J10,Q10))</f>
        <v>5.5</v>
      </c>
      <c r="U10" s="43">
        <f>IF(T10="","",IF(T10=(J10+Q10)/2,MIN(K10,R10),IF(T10=J10,K10,R10)))</f>
        <v>4</v>
      </c>
      <c r="V10" s="46">
        <f>IF(S10="","",RANK(S10,S$7:S$22)+SUMPRODUCT((S$7:S$22=S10)*(T10&lt;T$7:T$22)))</f>
        <v>4</v>
      </c>
    </row>
    <row r="11" spans="1:23" ht="16.5" customHeight="1" x14ac:dyDescent="0.25">
      <c r="A11" s="16">
        <v>5</v>
      </c>
      <c r="B11" s="17" t="s">
        <v>5</v>
      </c>
      <c r="C11" s="17" t="s">
        <v>4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/>
      <c r="J11" s="30">
        <f>IF(D11="","",SUM(D11:I11))</f>
        <v>5</v>
      </c>
      <c r="K11" s="44">
        <f>IF(D11="","",COUNT(D11:I11))</f>
        <v>5</v>
      </c>
      <c r="L11" s="30">
        <v>1</v>
      </c>
      <c r="M11" s="30">
        <v>1.5</v>
      </c>
      <c r="N11" s="30">
        <v>1</v>
      </c>
      <c r="O11" s="30">
        <v>1.5</v>
      </c>
      <c r="P11" s="30"/>
      <c r="Q11" s="30">
        <f>IF(L11="","",SUM(L11:P11))</f>
        <v>5</v>
      </c>
      <c r="R11" s="44">
        <f>IF(L11="","",COUNT(L11:P11))</f>
        <v>4</v>
      </c>
      <c r="S11" s="33">
        <f>IFERROR(IF(J11="","",J11+Q11),"")</f>
        <v>10</v>
      </c>
      <c r="T11" s="41">
        <f>IF(Q11="","",MAX(J11,Q11))</f>
        <v>5</v>
      </c>
      <c r="U11" s="44">
        <f>IF(T11="","",IF(T11=(J11+Q11)/2,MIN(K11,R11),IF(T11=J11,K11,R11)))</f>
        <v>4</v>
      </c>
      <c r="V11" s="47">
        <f>IF(S11="","",RANK(S11,S$7:S$22)+SUMPRODUCT((S$7:S$22=S11)*(T11&lt;T$7:T$22)))</f>
        <v>5</v>
      </c>
    </row>
    <row r="12" spans="1:23" ht="16.5" customHeight="1" x14ac:dyDescent="0.25">
      <c r="A12" s="3">
        <v>6</v>
      </c>
      <c r="B12" s="18" t="s">
        <v>13</v>
      </c>
      <c r="C12" s="18" t="s">
        <v>84</v>
      </c>
      <c r="D12" s="28">
        <v>1</v>
      </c>
      <c r="E12" s="28">
        <v>1</v>
      </c>
      <c r="F12" s="28">
        <v>1</v>
      </c>
      <c r="G12" s="28">
        <v>1</v>
      </c>
      <c r="H12" s="31"/>
      <c r="I12" s="31"/>
      <c r="J12" s="31">
        <f>IF(D12="","",SUM(D12:I12))</f>
        <v>4</v>
      </c>
      <c r="K12" s="45">
        <f>IF(D12="","",COUNT(D12:I12))</f>
        <v>4</v>
      </c>
      <c r="L12" s="28">
        <v>1</v>
      </c>
      <c r="M12" s="28">
        <v>1</v>
      </c>
      <c r="N12" s="28">
        <v>1</v>
      </c>
      <c r="O12" s="28">
        <v>1</v>
      </c>
      <c r="P12" s="28">
        <v>1</v>
      </c>
      <c r="Q12" s="31">
        <f>IF(L12="","",SUM(L12:P12))</f>
        <v>5</v>
      </c>
      <c r="R12" s="45">
        <f>IF(L12="","",COUNT(L12:P12))</f>
        <v>5</v>
      </c>
      <c r="S12" s="34">
        <f>IFERROR(IF(J12="","",J12+Q12),"")</f>
        <v>9</v>
      </c>
      <c r="T12" s="42">
        <f>IF(Q12="","",MAX(J12,Q12))</f>
        <v>5</v>
      </c>
      <c r="U12" s="45">
        <f>IF(T12="","",IF(T12=(J12+Q12)/2,MIN(K12,R12),IF(T12=J12,K12,R12)))</f>
        <v>5</v>
      </c>
      <c r="V12" s="46">
        <f>IF(S12="","",RANK(S12,S$7:S$22)+SUMPRODUCT((S$7:S$22=S12)*(T12&lt;T$7:T$22)))</f>
        <v>6</v>
      </c>
    </row>
    <row r="13" spans="1:23" ht="16.5" customHeight="1" x14ac:dyDescent="0.25">
      <c r="A13" s="16">
        <v>7</v>
      </c>
      <c r="B13" s="17" t="s">
        <v>5</v>
      </c>
      <c r="C13" s="17" t="s">
        <v>6</v>
      </c>
      <c r="D13" s="30">
        <v>0</v>
      </c>
      <c r="E13" s="30">
        <v>0</v>
      </c>
      <c r="F13" s="30">
        <v>1</v>
      </c>
      <c r="G13" s="30">
        <v>0</v>
      </c>
      <c r="H13" s="30">
        <v>1</v>
      </c>
      <c r="I13" s="30"/>
      <c r="J13" s="30">
        <f>IF(D13="","",SUM(D13:I13))</f>
        <v>2</v>
      </c>
      <c r="K13" s="44">
        <f>IF(D13="","",COUNT(D13:I13))</f>
        <v>5</v>
      </c>
      <c r="L13" s="29">
        <v>1.5</v>
      </c>
      <c r="M13" s="29">
        <v>0</v>
      </c>
      <c r="N13" s="29">
        <v>1.5</v>
      </c>
      <c r="O13" s="29">
        <v>1</v>
      </c>
      <c r="P13" s="29">
        <v>1.5</v>
      </c>
      <c r="Q13" s="30">
        <f>IF(L13="","",SUM(L13:P13))</f>
        <v>5.5</v>
      </c>
      <c r="R13" s="44">
        <f>IF(L13="","",COUNT(L13:P13))</f>
        <v>5</v>
      </c>
      <c r="S13" s="33">
        <f>IFERROR(IF(J13="","",J13+Q13),"")</f>
        <v>7.5</v>
      </c>
      <c r="T13" s="41">
        <f>IF(Q13="","",MAX(J13,Q13))</f>
        <v>5.5</v>
      </c>
      <c r="U13" s="44">
        <f>IF(T13="","",IF(T13=(J13+Q13)/2,MIN(K13,R13),IF(T13=J13,K13,R13)))</f>
        <v>5</v>
      </c>
      <c r="V13" s="47">
        <f>IF(S13="","",RANK(S13,S$7:S$22)+SUMPRODUCT((S$7:S$22=S13)*(T13&lt;T$7:T$22)))</f>
        <v>7</v>
      </c>
    </row>
    <row r="14" spans="1:23" ht="16.5" customHeight="1" x14ac:dyDescent="0.25">
      <c r="A14" s="3">
        <v>8</v>
      </c>
      <c r="B14" s="18" t="s">
        <v>2</v>
      </c>
      <c r="C14" s="18" t="s">
        <v>65</v>
      </c>
      <c r="D14" s="31">
        <v>1</v>
      </c>
      <c r="E14" s="31">
        <v>0</v>
      </c>
      <c r="F14" s="31">
        <v>1.5</v>
      </c>
      <c r="G14" s="31">
        <v>1.5</v>
      </c>
      <c r="H14" s="31"/>
      <c r="I14" s="31"/>
      <c r="J14" s="31">
        <f>IF(D14="","",SUM(D14:I14))</f>
        <v>4</v>
      </c>
      <c r="K14" s="45">
        <f>IF(D14="","",COUNT(D14:I14))</f>
        <v>4</v>
      </c>
      <c r="L14" s="28">
        <v>1</v>
      </c>
      <c r="M14" s="28">
        <v>1</v>
      </c>
      <c r="N14" s="28">
        <v>0</v>
      </c>
      <c r="O14" s="28">
        <v>1</v>
      </c>
      <c r="P14" s="28">
        <v>0</v>
      </c>
      <c r="Q14" s="31">
        <f>IF(L14="","",SUM(L14:P14))</f>
        <v>3</v>
      </c>
      <c r="R14" s="45">
        <f>IF(L14="","",COUNT(L14:P14))</f>
        <v>5</v>
      </c>
      <c r="S14" s="34">
        <f>IFERROR(IF(J14="","",J14+Q14),"")</f>
        <v>7</v>
      </c>
      <c r="T14" s="42">
        <f>IF(Q14="","",MAX(J14,Q14))</f>
        <v>4</v>
      </c>
      <c r="U14" s="45">
        <f>IF(T14="","",IF(T14=(J14+Q14)/2,MIN(K14,R14),IF(T14=J14,K14,R14)))</f>
        <v>4</v>
      </c>
      <c r="V14" s="46">
        <f>IF(S14="","",RANK(S14,S$7:S$22)+SUMPRODUCT((S$7:S$22=S14)*(T14&lt;T$7:T$22)))</f>
        <v>8</v>
      </c>
    </row>
    <row r="15" spans="1:23" ht="16.5" customHeight="1" x14ac:dyDescent="0.25">
      <c r="A15" s="16">
        <v>9</v>
      </c>
      <c r="B15" s="17" t="s">
        <v>3</v>
      </c>
      <c r="C15" s="17" t="s">
        <v>66</v>
      </c>
      <c r="D15" s="30">
        <v>1</v>
      </c>
      <c r="E15" s="30">
        <v>1</v>
      </c>
      <c r="F15" s="30">
        <v>0</v>
      </c>
      <c r="G15" s="30">
        <v>1</v>
      </c>
      <c r="H15" s="30">
        <v>0</v>
      </c>
      <c r="I15" s="30"/>
      <c r="J15" s="30">
        <f>IF(D15="","",SUM(D15:I15))</f>
        <v>3</v>
      </c>
      <c r="K15" s="44">
        <f>IF(D15="","",COUNT(D15:I15))</f>
        <v>5</v>
      </c>
      <c r="L15" s="29">
        <v>0.5</v>
      </c>
      <c r="M15" s="29">
        <v>1</v>
      </c>
      <c r="N15" s="29">
        <v>0</v>
      </c>
      <c r="O15" s="29">
        <v>1</v>
      </c>
      <c r="P15" s="29">
        <v>1</v>
      </c>
      <c r="Q15" s="30">
        <f>IF(L15="","",SUM(L15:P15))</f>
        <v>3.5</v>
      </c>
      <c r="R15" s="44">
        <f>IF(L15="","",COUNT(L15:P15))</f>
        <v>5</v>
      </c>
      <c r="S15" s="33">
        <f>IFERROR(IF(J15="","",J15+Q15),"")</f>
        <v>6.5</v>
      </c>
      <c r="T15" s="41">
        <f>IF(Q15="","",MAX(J15,Q15))</f>
        <v>3.5</v>
      </c>
      <c r="U15" s="44">
        <f>IF(T15="","",IF(T15=(J15+Q15)/2,MIN(K15,R15),IF(T15=J15,K15,R15)))</f>
        <v>5</v>
      </c>
      <c r="V15" s="47">
        <f>IF(S15="","",RANK(S15,S$7:S$22)+SUMPRODUCT((S$7:S$22=S15)*(T15&lt;T$7:T$22)))</f>
        <v>9</v>
      </c>
    </row>
    <row r="16" spans="1:23" ht="16.5" customHeight="1" x14ac:dyDescent="0.25">
      <c r="A16" s="3">
        <v>10</v>
      </c>
      <c r="B16" s="18" t="s">
        <v>5</v>
      </c>
      <c r="C16" s="18" t="s">
        <v>72</v>
      </c>
      <c r="D16" s="31">
        <v>0</v>
      </c>
      <c r="E16" s="31">
        <v>0</v>
      </c>
      <c r="F16" s="31">
        <v>0</v>
      </c>
      <c r="G16" s="31">
        <v>1</v>
      </c>
      <c r="H16" s="31"/>
      <c r="I16" s="31"/>
      <c r="J16" s="31">
        <f>IF(D16="","",SUM(D16:I16))</f>
        <v>1</v>
      </c>
      <c r="K16" s="45">
        <f>IF(D16="","",COUNT(D16:I16))</f>
        <v>4</v>
      </c>
      <c r="L16" s="28">
        <v>1</v>
      </c>
      <c r="M16" s="28">
        <v>1</v>
      </c>
      <c r="N16" s="28">
        <v>1</v>
      </c>
      <c r="O16" s="28">
        <v>1</v>
      </c>
      <c r="P16" s="31">
        <v>1</v>
      </c>
      <c r="Q16" s="31">
        <f>IF(L16="","",SUM(L16:P16))</f>
        <v>5</v>
      </c>
      <c r="R16" s="45">
        <f>IF(L16="","",COUNT(L16:P16))</f>
        <v>5</v>
      </c>
      <c r="S16" s="34">
        <f>IFERROR(IF(J16="","",J16+Q16),"")</f>
        <v>6</v>
      </c>
      <c r="T16" s="42">
        <f>IF(Q16="","",MAX(J16,Q16))</f>
        <v>5</v>
      </c>
      <c r="U16" s="45">
        <f>IF(T16="","",IF(T16=(J16+Q16)/2,MIN(K16,R16),IF(T16=J16,K16,R16)))</f>
        <v>5</v>
      </c>
      <c r="V16" s="46">
        <f>IF(S16="","",RANK(S16,S$7:S$22)+SUMPRODUCT((S$7:S$22=S16)*(T16&lt;T$7:T$22)))</f>
        <v>10</v>
      </c>
    </row>
    <row r="17" spans="1:22" ht="16.5" customHeight="1" x14ac:dyDescent="0.25">
      <c r="A17" s="16">
        <v>11</v>
      </c>
      <c r="B17" s="17" t="s">
        <v>3</v>
      </c>
      <c r="C17" s="17" t="s">
        <v>71</v>
      </c>
      <c r="D17" s="30">
        <v>0</v>
      </c>
      <c r="E17" s="30">
        <v>0.5</v>
      </c>
      <c r="F17" s="30">
        <v>0</v>
      </c>
      <c r="G17" s="30">
        <v>1</v>
      </c>
      <c r="H17" s="30">
        <v>1</v>
      </c>
      <c r="I17" s="30">
        <v>1</v>
      </c>
      <c r="J17" s="30">
        <f>IF(D17="","",SUM(D17:I17))</f>
        <v>3.5</v>
      </c>
      <c r="K17" s="44">
        <f>IF(D17="","",COUNT(D17:I17))</f>
        <v>6</v>
      </c>
      <c r="L17" s="30">
        <v>0</v>
      </c>
      <c r="M17" s="30">
        <v>1</v>
      </c>
      <c r="N17" s="30">
        <v>0.5</v>
      </c>
      <c r="O17" s="30">
        <v>0</v>
      </c>
      <c r="P17" s="30">
        <v>0</v>
      </c>
      <c r="Q17" s="30">
        <f>IF(L17="","",SUM(L17:P17))</f>
        <v>1.5</v>
      </c>
      <c r="R17" s="44">
        <f>IF(L17="","",COUNT(L17:P17))</f>
        <v>5</v>
      </c>
      <c r="S17" s="33">
        <f>IFERROR(IF(J17="","",J17+Q17),"")</f>
        <v>5</v>
      </c>
      <c r="T17" s="41">
        <f>IF(Q17="","",MAX(J17,Q17))</f>
        <v>3.5</v>
      </c>
      <c r="U17" s="44">
        <f>IF(T17="","",IF(T17=(J17+Q17)/2,MIN(K17,R17),IF(T17=J17,K17,R17)))</f>
        <v>6</v>
      </c>
      <c r="V17" s="47">
        <f>IF(S17="","",RANK(S17,S$7:S$22)+SUMPRODUCT((S$7:S$22=S17)*(T17&lt;T$7:T$22)))</f>
        <v>11</v>
      </c>
    </row>
    <row r="18" spans="1:22" ht="16.5" customHeight="1" x14ac:dyDescent="0.25">
      <c r="A18" s="3">
        <v>12</v>
      </c>
      <c r="B18" s="18" t="s">
        <v>5</v>
      </c>
      <c r="C18" s="18" t="s">
        <v>83</v>
      </c>
      <c r="D18" s="31">
        <v>1</v>
      </c>
      <c r="E18" s="31">
        <v>0</v>
      </c>
      <c r="F18" s="31">
        <v>1</v>
      </c>
      <c r="G18" s="31">
        <v>0</v>
      </c>
      <c r="H18" s="31">
        <v>0.5</v>
      </c>
      <c r="I18" s="31"/>
      <c r="J18" s="31">
        <f>IF(D18="","",SUM(D18:I18))</f>
        <v>2.5</v>
      </c>
      <c r="K18" s="45">
        <f>IF(D18="","",COUNT(D18:I18))</f>
        <v>5</v>
      </c>
      <c r="L18" s="28">
        <v>0</v>
      </c>
      <c r="M18" s="28">
        <v>0.5</v>
      </c>
      <c r="N18" s="28">
        <v>1</v>
      </c>
      <c r="O18" s="28">
        <v>1</v>
      </c>
      <c r="P18" s="31">
        <v>0</v>
      </c>
      <c r="Q18" s="31">
        <f>IF(L18="","",SUM(L18:P18))</f>
        <v>2.5</v>
      </c>
      <c r="R18" s="45">
        <f>IF(L18="","",COUNT(L18:P18))</f>
        <v>5</v>
      </c>
      <c r="S18" s="34">
        <f>IFERROR(IF(J18="","",J18+Q18),"")</f>
        <v>5</v>
      </c>
      <c r="T18" s="42">
        <f>IF(Q18="","",MAX(J18,Q18))</f>
        <v>2.5</v>
      </c>
      <c r="U18" s="45">
        <f>IF(T18="","",IF(T18=(J18+Q18)/2,MIN(K18,R18),IF(T18=J18,K18,R18)))</f>
        <v>5</v>
      </c>
      <c r="V18" s="46">
        <f>IF(S18="","",RANK(S18,S$7:S$22)+SUMPRODUCT((S$7:S$22=S18)*(T18&lt;T$7:T$22)))</f>
        <v>12</v>
      </c>
    </row>
    <row r="19" spans="1:22" ht="16.5" customHeight="1" x14ac:dyDescent="0.25">
      <c r="A19" s="16">
        <v>13</v>
      </c>
      <c r="B19" s="17" t="s">
        <v>81</v>
      </c>
      <c r="C19" s="17" t="s">
        <v>74</v>
      </c>
      <c r="D19" s="30">
        <v>0</v>
      </c>
      <c r="E19" s="30">
        <v>1</v>
      </c>
      <c r="F19" s="30">
        <v>1</v>
      </c>
      <c r="G19" s="30">
        <v>0</v>
      </c>
      <c r="H19" s="30">
        <v>0</v>
      </c>
      <c r="I19" s="30"/>
      <c r="J19" s="30">
        <f>IF(D19="","",SUM(D19:I19))</f>
        <v>2</v>
      </c>
      <c r="K19" s="44">
        <f>IF(D19="","",COUNT(D19:I19))</f>
        <v>5</v>
      </c>
      <c r="L19" s="29">
        <v>0</v>
      </c>
      <c r="M19" s="29">
        <v>0</v>
      </c>
      <c r="N19" s="29">
        <v>0</v>
      </c>
      <c r="O19" s="29">
        <v>0</v>
      </c>
      <c r="P19" s="30">
        <v>1.5</v>
      </c>
      <c r="Q19" s="30">
        <f>IF(L19="","",SUM(L19:P19))</f>
        <v>1.5</v>
      </c>
      <c r="R19" s="44">
        <f>IF(L19="","",COUNT(L19:P19))</f>
        <v>5</v>
      </c>
      <c r="S19" s="33">
        <f>IFERROR(IF(J19="","",J19+Q19),"")</f>
        <v>3.5</v>
      </c>
      <c r="T19" s="41">
        <f>IF(Q19="","",MAX(J19,Q19))</f>
        <v>2</v>
      </c>
      <c r="U19" s="44">
        <f>IF(T19="","",IF(T19=(J19+Q19)/2,MIN(K19,R19),IF(T19=J19,K19,R19)))</f>
        <v>5</v>
      </c>
      <c r="V19" s="47">
        <f>IF(S19="","",RANK(S19,S$7:S$22)+SUMPRODUCT((S$7:S$22=S19)*(T19&lt;T$7:T$22)))</f>
        <v>13</v>
      </c>
    </row>
    <row r="20" spans="1:22" ht="16.5" customHeight="1" x14ac:dyDescent="0.25">
      <c r="A20" s="3">
        <v>14</v>
      </c>
      <c r="B20" s="18" t="s">
        <v>14</v>
      </c>
      <c r="C20" s="18" t="s">
        <v>15</v>
      </c>
      <c r="D20" s="31">
        <v>0</v>
      </c>
      <c r="E20" s="31">
        <v>0</v>
      </c>
      <c r="F20" s="31">
        <v>0</v>
      </c>
      <c r="G20" s="31"/>
      <c r="H20" s="31"/>
      <c r="I20" s="31"/>
      <c r="J20" s="31">
        <f>IF(D20="","",SUM(D20:I20))</f>
        <v>0</v>
      </c>
      <c r="K20" s="45">
        <f>IF(D20="","",COUNT(D20:I20))</f>
        <v>3</v>
      </c>
      <c r="L20" s="28">
        <v>0</v>
      </c>
      <c r="M20" s="28">
        <v>0.5</v>
      </c>
      <c r="N20" s="28">
        <v>2</v>
      </c>
      <c r="O20" s="28"/>
      <c r="P20" s="31"/>
      <c r="Q20" s="31">
        <f>IF(L20="","",SUM(L20:P20))</f>
        <v>2.5</v>
      </c>
      <c r="R20" s="45">
        <f>IF(L20="","",COUNT(L20:P20))</f>
        <v>3</v>
      </c>
      <c r="S20" s="34">
        <f>IFERROR(IF(J20="","",J20+Q20),"")</f>
        <v>2.5</v>
      </c>
      <c r="T20" s="42">
        <f>IF(Q20="","",MAX(J20,Q20))</f>
        <v>2.5</v>
      </c>
      <c r="U20" s="45">
        <f>IF(T20="","",IF(T20=(J20+Q20)/2,MIN(K20,R20),IF(T20=J20,K20,R20)))</f>
        <v>3</v>
      </c>
      <c r="V20" s="46">
        <f>IF(S20="","",RANK(S20,S$7:S$22)+SUMPRODUCT((S$7:S$22=S20)*(T20&lt;T$7:T$22)))</f>
        <v>14</v>
      </c>
    </row>
    <row r="21" spans="1:22" ht="16.5" customHeight="1" x14ac:dyDescent="0.25">
      <c r="A21" s="16">
        <v>15</v>
      </c>
      <c r="B21" s="17" t="s">
        <v>14</v>
      </c>
      <c r="C21" s="17" t="s">
        <v>16</v>
      </c>
      <c r="D21" s="30">
        <v>0</v>
      </c>
      <c r="E21" s="30">
        <v>1.5</v>
      </c>
      <c r="F21" s="30">
        <v>0</v>
      </c>
      <c r="G21" s="30">
        <v>0</v>
      </c>
      <c r="H21" s="30"/>
      <c r="I21" s="30"/>
      <c r="J21" s="30">
        <f>IF(D21="","",SUM(D21:I21))</f>
        <v>1.5</v>
      </c>
      <c r="K21" s="44">
        <f>IF(D21="","",COUNT(D21:I21))</f>
        <v>4</v>
      </c>
      <c r="L21" s="30">
        <v>0</v>
      </c>
      <c r="M21" s="30"/>
      <c r="N21" s="30"/>
      <c r="O21" s="30"/>
      <c r="P21" s="30"/>
      <c r="Q21" s="30">
        <f>IF(L21="","",SUM(L21:P21))</f>
        <v>0</v>
      </c>
      <c r="R21" s="44">
        <f>IF(L21="","",COUNT(L21:P21))</f>
        <v>1</v>
      </c>
      <c r="S21" s="50">
        <f>IFERROR(IF(J21="","",J21+Q21),"")</f>
        <v>1.5</v>
      </c>
      <c r="T21" s="51">
        <f>IF(Q21="","",MAX(J21,Q21))</f>
        <v>1.5</v>
      </c>
      <c r="U21" s="44">
        <f>IF(T21="","",IF(T21=(J21+Q21)/2,MIN(K21,R21),IF(T21=J21,K21,R21)))</f>
        <v>4</v>
      </c>
      <c r="V21" s="47">
        <f>IF(S21="","",RANK(S21,S$7:S$22)+SUMPRODUCT((S$7:S$22=S21)*(T21&lt;T$7:T$22)))</f>
        <v>15</v>
      </c>
    </row>
    <row r="22" spans="1:22" ht="16.5" customHeight="1" x14ac:dyDescent="0.25">
      <c r="A22" s="3">
        <v>16</v>
      </c>
      <c r="B22" s="18" t="s">
        <v>0</v>
      </c>
      <c r="C22" s="18" t="s">
        <v>1</v>
      </c>
      <c r="D22" s="31">
        <v>1</v>
      </c>
      <c r="E22" s="31">
        <v>0</v>
      </c>
      <c r="F22" s="31"/>
      <c r="G22" s="31"/>
      <c r="H22" s="31"/>
      <c r="I22" s="31"/>
      <c r="J22" s="31">
        <f>IF(D22="","",SUM(D22:I22))</f>
        <v>1</v>
      </c>
      <c r="K22" s="45">
        <f>IF(D22="","",COUNT(D22:I22))</f>
        <v>2</v>
      </c>
      <c r="L22" s="31">
        <v>0</v>
      </c>
      <c r="M22" s="31"/>
      <c r="N22" s="31"/>
      <c r="O22" s="31"/>
      <c r="P22" s="31"/>
      <c r="Q22" s="31">
        <f>IF(L22="","",SUM(L22:P22))</f>
        <v>0</v>
      </c>
      <c r="R22" s="45">
        <f>IF(L22="","",COUNT(L22:P22))</f>
        <v>1</v>
      </c>
      <c r="S22" s="52">
        <f>IFERROR(IF(J22="","",J22+Q22),"")</f>
        <v>1</v>
      </c>
      <c r="T22" s="53">
        <f>IF(Q22="","",MAX(J22,Q22))</f>
        <v>1</v>
      </c>
      <c r="U22" s="45">
        <f>IF(T22="","",IF(T22=(J22+Q22)/2,MIN(K22,R22),IF(T22=J22,K22,R22)))</f>
        <v>2</v>
      </c>
      <c r="V22" s="46">
        <f>IF(S22="","",RANK(S22,S$7:S$22)+SUMPRODUCT((S$7:S$22=S22)*(T22&lt;T$7:T$22)))</f>
        <v>16</v>
      </c>
    </row>
    <row r="23" spans="1:22" ht="12" customHeight="1" x14ac:dyDescent="0.25"/>
    <row r="24" spans="1:22" ht="12" customHeight="1" x14ac:dyDescent="0.25"/>
    <row r="25" spans="1:22" ht="12" customHeight="1" x14ac:dyDescent="0.25"/>
    <row r="26" spans="1:22" ht="12" customHeight="1" x14ac:dyDescent="0.25"/>
    <row r="27" spans="1:22" ht="12" customHeight="1" x14ac:dyDescent="0.25"/>
    <row r="28" spans="1:22" ht="12" customHeight="1" x14ac:dyDescent="0.25"/>
    <row r="29" spans="1:22" ht="12" customHeight="1" x14ac:dyDescent="0.25"/>
    <row r="30" spans="1:22" ht="12" customHeight="1" x14ac:dyDescent="0.25"/>
    <row r="31" spans="1:22" ht="12" customHeight="1" x14ac:dyDescent="0.25"/>
    <row r="32" spans="1:2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</sheetData>
  <sortState xmlns:xlrd2="http://schemas.microsoft.com/office/spreadsheetml/2017/richdata2" ref="B7:V22">
    <sortCondition ref="V7:V22"/>
  </sortState>
  <pageMargins left="0.75" right="0.75" top="1" bottom="1" header="0.5" footer="0.5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A297A-0DDB-45FC-A198-088E671F7527}">
  <sheetPr>
    <tabColor rgb="FF3366FF"/>
  </sheetPr>
  <dimension ref="A2:K4"/>
  <sheetViews>
    <sheetView workbookViewId="0">
      <selection activeCell="D7" sqref="D7"/>
    </sheetView>
  </sheetViews>
  <sheetFormatPr defaultRowHeight="13.2" x14ac:dyDescent="0.25"/>
  <cols>
    <col min="1" max="1" width="5.44140625" bestFit="1" customWidth="1"/>
    <col min="2" max="2" width="19.33203125" bestFit="1" customWidth="1"/>
    <col min="3" max="3" width="10" bestFit="1" customWidth="1"/>
    <col min="4" max="4" width="8.44140625" bestFit="1" customWidth="1"/>
    <col min="5" max="5" width="7.21875" bestFit="1" customWidth="1"/>
    <col min="6" max="6" width="6.88671875" customWidth="1"/>
    <col min="7" max="8" width="7.109375" bestFit="1" customWidth="1"/>
    <col min="9" max="9" width="4.33203125" bestFit="1" customWidth="1"/>
    <col min="10" max="10" width="4.77734375" bestFit="1" customWidth="1"/>
    <col min="11" max="11" width="5.33203125" bestFit="1" customWidth="1"/>
  </cols>
  <sheetData>
    <row r="2" spans="1:11" x14ac:dyDescent="0.25">
      <c r="D2" s="59" t="s">
        <v>87</v>
      </c>
      <c r="E2" s="59" t="s">
        <v>88</v>
      </c>
      <c r="F2" s="59" t="s">
        <v>89</v>
      </c>
      <c r="G2" s="59" t="s">
        <v>90</v>
      </c>
      <c r="H2" s="59" t="s">
        <v>91</v>
      </c>
    </row>
    <row r="3" spans="1:11" x14ac:dyDescent="0.25">
      <c r="A3" s="60" t="s">
        <v>57</v>
      </c>
      <c r="B3" s="60" t="s">
        <v>21</v>
      </c>
      <c r="C3" s="60" t="s">
        <v>22</v>
      </c>
      <c r="D3" s="60" t="s">
        <v>30</v>
      </c>
      <c r="E3" s="60" t="s">
        <v>25</v>
      </c>
      <c r="F3" s="60" t="s">
        <v>23</v>
      </c>
      <c r="G3" s="60" t="s">
        <v>24</v>
      </c>
      <c r="H3" s="60" t="s">
        <v>26</v>
      </c>
      <c r="I3" s="60" t="s">
        <v>27</v>
      </c>
      <c r="J3" s="60" t="s">
        <v>17</v>
      </c>
      <c r="K3" s="60" t="s">
        <v>19</v>
      </c>
    </row>
    <row r="4" spans="1:11" x14ac:dyDescent="0.25">
      <c r="A4">
        <v>1</v>
      </c>
      <c r="B4" t="s">
        <v>78</v>
      </c>
      <c r="C4" t="s">
        <v>67</v>
      </c>
      <c r="D4">
        <v>0.6</v>
      </c>
      <c r="E4">
        <v>7.4</v>
      </c>
      <c r="F4">
        <v>7.3</v>
      </c>
      <c r="G4">
        <v>7</v>
      </c>
      <c r="H4">
        <v>7.3</v>
      </c>
      <c r="I4">
        <v>29.000000000000004</v>
      </c>
      <c r="J4">
        <v>1</v>
      </c>
      <c r="K4">
        <v>30.000000000000004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D756C-47C2-46AC-99D8-565DF9E31536}">
  <sheetPr>
    <tabColor rgb="FF3366FF"/>
  </sheetPr>
  <dimension ref="A3:H4"/>
  <sheetViews>
    <sheetView workbookViewId="0">
      <selection sqref="A1:XFD1048576"/>
    </sheetView>
  </sheetViews>
  <sheetFormatPr defaultRowHeight="13.2" x14ac:dyDescent="0.25"/>
  <cols>
    <col min="1" max="1" width="5.44140625" bestFit="1" customWidth="1"/>
    <col min="2" max="2" width="19.33203125" bestFit="1" customWidth="1"/>
    <col min="3" max="3" width="10" bestFit="1" customWidth="1"/>
    <col min="4" max="6" width="4.6640625" bestFit="1" customWidth="1"/>
    <col min="7" max="7" width="8.5546875" bestFit="1" customWidth="1"/>
    <col min="8" max="8" width="15.77734375" bestFit="1" customWidth="1"/>
  </cols>
  <sheetData>
    <row r="3" spans="1:8" x14ac:dyDescent="0.25">
      <c r="A3" s="60" t="s">
        <v>57</v>
      </c>
      <c r="B3" s="60" t="s">
        <v>21</v>
      </c>
      <c r="C3" s="60" t="s">
        <v>22</v>
      </c>
      <c r="D3" s="60" t="s">
        <v>50</v>
      </c>
      <c r="E3" s="60" t="s">
        <v>56</v>
      </c>
      <c r="F3" s="60" t="s">
        <v>42</v>
      </c>
      <c r="G3" s="60" t="s">
        <v>63</v>
      </c>
      <c r="H3" s="60" t="s">
        <v>64</v>
      </c>
    </row>
    <row r="4" spans="1:8" x14ac:dyDescent="0.25">
      <c r="A4">
        <v>1</v>
      </c>
      <c r="B4" t="s">
        <v>78</v>
      </c>
      <c r="C4" t="s">
        <v>67</v>
      </c>
      <c r="D4">
        <v>1.5</v>
      </c>
      <c r="E4">
        <v>2.5</v>
      </c>
      <c r="F4">
        <v>4</v>
      </c>
      <c r="G4">
        <v>2.5</v>
      </c>
      <c r="H4">
        <v>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 Overall</vt:lpstr>
      <vt:lpstr>Open T&amp;C</vt:lpstr>
      <vt:lpstr>Nov FS Results</vt:lpstr>
      <vt:lpstr>Nov T&amp;C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Owner</cp:lastModifiedBy>
  <cp:lastPrinted>2023-05-07T19:23:26Z</cp:lastPrinted>
  <dcterms:created xsi:type="dcterms:W3CDTF">2022-05-04T05:06:22Z</dcterms:created>
  <dcterms:modified xsi:type="dcterms:W3CDTF">2023-05-26T17:38:58Z</dcterms:modified>
</cp:coreProperties>
</file>